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lfonso\Desktop\UGT\CGT\Calculadora baremo\"/>
    </mc:Choice>
  </mc:AlternateContent>
  <bookViews>
    <workbookView showHorizontalScroll="0" showVerticalScroll="0" showSheetTabs="0" xWindow="0" yWindow="0" windowWidth="20505" windowHeight="9960"/>
  </bookViews>
  <sheets>
    <sheet name="ÍNDICE" sheetId="15" r:id="rId1"/>
    <sheet name="Apartados 6.4, 6.5 y 6.6" sheetId="14" r:id="rId2"/>
    <sheet name="Apartado 6.3" sheetId="13" r:id="rId3"/>
    <sheet name="Apartado 6.2" sheetId="12" r:id="rId4"/>
    <sheet name="Apartado 6.1" sheetId="11" r:id="rId5"/>
    <sheet name="Apartado 5" sheetId="10" r:id="rId6"/>
    <sheet name="Apartado 4" sheetId="9" r:id="rId7"/>
    <sheet name="Apartado 3.2" sheetId="7" r:id="rId8"/>
    <sheet name="Apartado 3.3" sheetId="6" r:id="rId9"/>
    <sheet name="Apartado 2" sheetId="4" r:id="rId10"/>
    <sheet name="Apartado 3.1" sheetId="5" r:id="rId11"/>
    <sheet name="Apartado 1.1" sheetId="2" r:id="rId12"/>
    <sheet name="Apartado 1.2" sheetId="1"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N16" i="2"/>
  <c r="N17" i="2"/>
  <c r="N18" i="2"/>
  <c r="N19" i="2"/>
  <c r="N20" i="2"/>
  <c r="N21" i="2"/>
  <c r="M14" i="2"/>
  <c r="M13" i="2"/>
  <c r="N15" i="2" s="1"/>
  <c r="M15" i="2"/>
  <c r="N14" i="2" l="1"/>
  <c r="N13" i="2" l="1"/>
  <c r="D17" i="10" l="1"/>
  <c r="M20" i="10"/>
  <c r="M21" i="10"/>
  <c r="L21" i="10"/>
  <c r="M18" i="10"/>
  <c r="M17" i="10"/>
  <c r="M16" i="10"/>
  <c r="L19" i="10"/>
  <c r="L18" i="10"/>
  <c r="L16" i="10"/>
  <c r="L17" i="10"/>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D19" i="15"/>
  <c r="D20" i="15"/>
  <c r="J20" i="1"/>
  <c r="L16" i="1"/>
  <c r="K16" i="1"/>
  <c r="J16" i="1"/>
  <c r="L14" i="1"/>
  <c r="L15" i="1"/>
  <c r="L9" i="1"/>
  <c r="M17" i="2"/>
  <c r="D18" i="10"/>
  <c r="D19" i="10"/>
  <c r="D20" i="10"/>
  <c r="D21" i="10"/>
  <c r="D22" i="10"/>
  <c r="D23" i="10"/>
  <c r="D24" i="10"/>
  <c r="D25" i="10"/>
  <c r="D26" i="10"/>
  <c r="D27" i="10"/>
  <c r="D28" i="10"/>
  <c r="M19" i="10" s="1"/>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23" i="15"/>
  <c r="D22" i="15" s="1"/>
  <c r="L6" i="14"/>
  <c r="O23" i="15" s="1"/>
  <c r="L5" i="14"/>
  <c r="O22" i="15" s="1"/>
  <c r="L4" i="14"/>
  <c r="O21" i="15" s="1"/>
  <c r="L14" i="14"/>
  <c r="L13" i="14"/>
  <c r="L12" i="14"/>
  <c r="L24" i="14"/>
  <c r="L22" i="14"/>
  <c r="N17" i="14"/>
  <c r="M17" i="14"/>
  <c r="M20" i="14" s="1"/>
  <c r="N16" i="14"/>
  <c r="M16" i="14"/>
  <c r="M15" i="14"/>
  <c r="M14" i="14"/>
  <c r="M13" i="14"/>
  <c r="N14" i="14" s="1"/>
  <c r="M18" i="13"/>
  <c r="M17" i="13"/>
  <c r="D78" i="13"/>
  <c r="D79" i="13"/>
  <c r="D80" i="13"/>
  <c r="D81" i="13"/>
  <c r="D82" i="13"/>
  <c r="D83" i="13"/>
  <c r="D84" i="13"/>
  <c r="D85" i="13"/>
  <c r="D86" i="13"/>
  <c r="D87" i="13"/>
  <c r="D88" i="13"/>
  <c r="D89" i="13"/>
  <c r="D90" i="13"/>
  <c r="D91" i="13"/>
  <c r="D92" i="13"/>
  <c r="D93" i="13"/>
  <c r="D94" i="13"/>
  <c r="D95" i="13"/>
  <c r="D96" i="13"/>
  <c r="D77" i="13"/>
  <c r="E77" i="13" s="1"/>
  <c r="D70" i="13"/>
  <c r="D71" i="13"/>
  <c r="D72" i="13"/>
  <c r="D73" i="13"/>
  <c r="D74" i="13"/>
  <c r="D65" i="13"/>
  <c r="D66" i="13"/>
  <c r="D67" i="13"/>
  <c r="D68" i="13"/>
  <c r="D69" i="13"/>
  <c r="D50"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22" i="13"/>
  <c r="M16" i="13" s="1"/>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15" i="12"/>
  <c r="D16" i="13"/>
  <c r="D17" i="13"/>
  <c r="D18" i="13"/>
  <c r="D19" i="13"/>
  <c r="D15" i="13"/>
  <c r="D64" i="13"/>
  <c r="D63" i="13"/>
  <c r="D62" i="13"/>
  <c r="D61" i="13"/>
  <c r="D60" i="13"/>
  <c r="D59" i="13"/>
  <c r="D58" i="13"/>
  <c r="D57" i="13"/>
  <c r="D56" i="13"/>
  <c r="D55" i="13"/>
  <c r="D54" i="13"/>
  <c r="D53" i="13"/>
  <c r="D52" i="13"/>
  <c r="D51" i="13"/>
  <c r="M10" i="13"/>
  <c r="L15" i="12"/>
  <c r="K15" i="12"/>
  <c r="L14" i="12"/>
  <c r="M9" i="12" s="1"/>
  <c r="K14" i="12"/>
  <c r="M12" i="12"/>
  <c r="M15" i="12" s="1"/>
  <c r="L12" i="12"/>
  <c r="K12" i="12"/>
  <c r="M10" i="12"/>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15" i="11"/>
  <c r="M15" i="11"/>
  <c r="L15" i="11"/>
  <c r="K15" i="11"/>
  <c r="L14" i="11"/>
  <c r="K14" i="11"/>
  <c r="M12" i="11"/>
  <c r="M14" i="11" s="1"/>
  <c r="L12" i="11"/>
  <c r="K12" i="11"/>
  <c r="M10" i="11"/>
  <c r="N12" i="10"/>
  <c r="O15" i="15" s="1"/>
  <c r="L17" i="2" l="1"/>
  <c r="D16" i="15" s="1"/>
  <c r="N11" i="10"/>
  <c r="O14" i="15" s="1"/>
  <c r="N10" i="10"/>
  <c r="O13" i="15" s="1"/>
  <c r="J21" i="1"/>
  <c r="M18" i="14"/>
  <c r="N18" i="14"/>
  <c r="L18" i="14" s="1"/>
  <c r="M19" i="14"/>
  <c r="N19" i="14" s="1"/>
  <c r="N15" i="14"/>
  <c r="N13" i="14"/>
  <c r="L19" i="14"/>
  <c r="L26" i="14"/>
  <c r="L31" i="14" s="1"/>
  <c r="M15" i="13"/>
  <c r="M6" i="13" s="1"/>
  <c r="O20" i="15" s="1"/>
  <c r="M6" i="12"/>
  <c r="O19" i="15" s="1"/>
  <c r="K21" i="13"/>
  <c r="L21" i="13"/>
  <c r="M8" i="13"/>
  <c r="M9" i="13"/>
  <c r="K16" i="12"/>
  <c r="K21" i="12" s="1"/>
  <c r="L16" i="12"/>
  <c r="L21" i="12" s="1"/>
  <c r="M8" i="12"/>
  <c r="M14" i="12"/>
  <c r="M6" i="11"/>
  <c r="O18" i="15" s="1"/>
  <c r="M16" i="11"/>
  <c r="M21" i="11" s="1"/>
  <c r="K16" i="11"/>
  <c r="K21" i="11" s="1"/>
  <c r="L16" i="11"/>
  <c r="L21" i="11" s="1"/>
  <c r="M8" i="11"/>
  <c r="M9" i="11"/>
  <c r="N14" i="10"/>
  <c r="M14" i="10"/>
  <c r="L14" i="10"/>
  <c r="M10" i="9"/>
  <c r="M9" i="9"/>
  <c r="M8" i="9"/>
  <c r="E29" i="9"/>
  <c r="E28" i="9"/>
  <c r="E27" i="9"/>
  <c r="E26" i="9"/>
  <c r="E25" i="9"/>
  <c r="E24" i="9"/>
  <c r="E23" i="9"/>
  <c r="E22" i="9"/>
  <c r="E21" i="9"/>
  <c r="E20" i="9"/>
  <c r="E19" i="9"/>
  <c r="E18" i="9"/>
  <c r="E17" i="9"/>
  <c r="E16" i="9"/>
  <c r="E15" i="9"/>
  <c r="L14" i="9"/>
  <c r="L12" i="9"/>
  <c r="K12" i="9"/>
  <c r="K14" i="9" s="1"/>
  <c r="J12" i="9"/>
  <c r="J14" i="9" s="1"/>
  <c r="L17" i="6"/>
  <c r="L16" i="6"/>
  <c r="L15" i="6"/>
  <c r="L14" i="6"/>
  <c r="L13" i="6"/>
  <c r="L12" i="6"/>
  <c r="L14" i="7"/>
  <c r="I21" i="15" s="1"/>
  <c r="L13" i="7"/>
  <c r="I20" i="15" s="1"/>
  <c r="L12" i="7"/>
  <c r="I19" i="15" s="1"/>
  <c r="L16" i="7"/>
  <c r="L15" i="7" s="1"/>
  <c r="L24" i="7"/>
  <c r="L22" i="7"/>
  <c r="N17" i="7"/>
  <c r="M17" i="7"/>
  <c r="M20" i="7" s="1"/>
  <c r="N16" i="7"/>
  <c r="M16" i="7"/>
  <c r="M15" i="7"/>
  <c r="M14" i="7"/>
  <c r="M13" i="7"/>
  <c r="N13" i="7" s="1"/>
  <c r="L22" i="6"/>
  <c r="L24" i="6" s="1"/>
  <c r="N17" i="6"/>
  <c r="M17" i="6"/>
  <c r="M20" i="6" s="1"/>
  <c r="N16" i="6"/>
  <c r="M16" i="6"/>
  <c r="M15" i="6"/>
  <c r="M14" i="6"/>
  <c r="M13" i="6"/>
  <c r="N14" i="6" s="1"/>
  <c r="L6" i="6" l="1"/>
  <c r="I22" i="15" s="1"/>
  <c r="O12" i="15"/>
  <c r="N16" i="10"/>
  <c r="N18" i="10" s="1"/>
  <c r="N23" i="10" s="1"/>
  <c r="N17" i="10"/>
  <c r="O17" i="15"/>
  <c r="N20" i="14"/>
  <c r="L20" i="14" s="1"/>
  <c r="L17" i="14" s="1"/>
  <c r="L16" i="14" s="1"/>
  <c r="L15" i="14" s="1"/>
  <c r="L27" i="14"/>
  <c r="L32" i="14" s="1"/>
  <c r="K22" i="13"/>
  <c r="M21" i="13"/>
  <c r="L17" i="12"/>
  <c r="L22" i="12" s="1"/>
  <c r="M16" i="12"/>
  <c r="M21" i="12" s="1"/>
  <c r="K17" i="12"/>
  <c r="L17" i="11"/>
  <c r="K17" i="11"/>
  <c r="K22" i="11" s="1"/>
  <c r="M17" i="11"/>
  <c r="L23" i="10"/>
  <c r="M23" i="10"/>
  <c r="J16" i="9"/>
  <c r="J21" i="9" s="1"/>
  <c r="K16" i="9"/>
  <c r="K21" i="9" s="1"/>
  <c r="L16" i="9"/>
  <c r="L21" i="9" s="1"/>
  <c r="L6" i="7"/>
  <c r="I18" i="15" s="1"/>
  <c r="N14" i="7"/>
  <c r="N15" i="7"/>
  <c r="M18" i="7"/>
  <c r="L26" i="7"/>
  <c r="L31" i="7" s="1"/>
  <c r="M19" i="7"/>
  <c r="L27" i="7"/>
  <c r="L32" i="7" s="1"/>
  <c r="N15" i="6"/>
  <c r="N13" i="6"/>
  <c r="M18" i="6"/>
  <c r="N18" i="6" s="1"/>
  <c r="L18" i="6" s="1"/>
  <c r="L26" i="6"/>
  <c r="L31" i="6" s="1"/>
  <c r="M19" i="6"/>
  <c r="L28" i="14" l="1"/>
  <c r="L22" i="13"/>
  <c r="M22" i="13"/>
  <c r="L18" i="12"/>
  <c r="K22" i="12"/>
  <c r="K18" i="12"/>
  <c r="M18" i="12"/>
  <c r="M17" i="12"/>
  <c r="M22" i="12" s="1"/>
  <c r="M22" i="11"/>
  <c r="M18" i="11"/>
  <c r="L22" i="11"/>
  <c r="L18" i="11"/>
  <c r="K18" i="11"/>
  <c r="M24" i="10"/>
  <c r="N66" i="10"/>
  <c r="N24" i="10" s="1"/>
  <c r="L24" i="10"/>
  <c r="K17" i="9"/>
  <c r="K22" i="9" s="1"/>
  <c r="N9" i="9" s="1"/>
  <c r="L9" i="9" s="1"/>
  <c r="L17" i="9"/>
  <c r="L22" i="9" s="1"/>
  <c r="N10" i="9" s="1"/>
  <c r="L10" i="9" s="1"/>
  <c r="I27" i="15" s="1"/>
  <c r="J17" i="9"/>
  <c r="J22" i="9" s="1"/>
  <c r="N8" i="9" s="1"/>
  <c r="L8" i="9" s="1"/>
  <c r="I25" i="15" s="1"/>
  <c r="N18" i="7"/>
  <c r="L18" i="7" s="1"/>
  <c r="L28" i="7"/>
  <c r="N19" i="7"/>
  <c r="L19" i="7" s="1"/>
  <c r="N20" i="7"/>
  <c r="L20" i="7" s="1"/>
  <c r="N19" i="6"/>
  <c r="L19" i="6" s="1"/>
  <c r="N20" i="6"/>
  <c r="L20" i="6" s="1"/>
  <c r="L27" i="6"/>
  <c r="L32" i="6" s="1"/>
  <c r="L16" i="5"/>
  <c r="I17" i="15" s="1"/>
  <c r="L14" i="5"/>
  <c r="I15" i="15" s="1"/>
  <c r="L13" i="5"/>
  <c r="A6" i="5"/>
  <c r="A5" i="5"/>
  <c r="L24" i="5"/>
  <c r="L22" i="5"/>
  <c r="N17" i="5"/>
  <c r="M17" i="5"/>
  <c r="M20" i="5" s="1"/>
  <c r="N16" i="5"/>
  <c r="M16" i="5"/>
  <c r="M15" i="5"/>
  <c r="M14" i="5"/>
  <c r="M13" i="5"/>
  <c r="N14" i="5" s="1"/>
  <c r="L7" i="4"/>
  <c r="L22" i="4"/>
  <c r="L24" i="4" s="1"/>
  <c r="N20" i="4"/>
  <c r="M20" i="4"/>
  <c r="L20" i="4" s="1"/>
  <c r="M19" i="4"/>
  <c r="N19" i="4" s="1"/>
  <c r="M18" i="4"/>
  <c r="N18" i="4" s="1"/>
  <c r="L18" i="4" s="1"/>
  <c r="N17" i="4"/>
  <c r="M17" i="4"/>
  <c r="N16" i="4"/>
  <c r="M16" i="4"/>
  <c r="M15" i="4"/>
  <c r="M14" i="4"/>
  <c r="M13" i="4"/>
  <c r="N14" i="4" s="1"/>
  <c r="A10" i="4"/>
  <c r="A9" i="4"/>
  <c r="A8" i="4"/>
  <c r="M18" i="2"/>
  <c r="M21" i="2" s="1"/>
  <c r="M16" i="2"/>
  <c r="A8" i="2"/>
  <c r="A6" i="2"/>
  <c r="A10" i="2"/>
  <c r="A9" i="2"/>
  <c r="A5" i="2"/>
  <c r="A23" i="2"/>
  <c r="L25" i="2" s="1"/>
  <c r="L6" i="9" l="1"/>
  <c r="I26" i="15"/>
  <c r="I24" i="15" s="1"/>
  <c r="I14" i="15"/>
  <c r="N6" i="10"/>
  <c r="N20" i="10"/>
  <c r="K18" i="9"/>
  <c r="L18" i="9"/>
  <c r="J18" i="9"/>
  <c r="L17" i="7"/>
  <c r="L28" i="6"/>
  <c r="L15" i="5"/>
  <c r="I16" i="15" s="1"/>
  <c r="N13" i="5"/>
  <c r="N15" i="5"/>
  <c r="M18" i="5"/>
  <c r="M19" i="5"/>
  <c r="L26" i="5"/>
  <c r="L31" i="5" s="1"/>
  <c r="L16" i="4"/>
  <c r="N15" i="4"/>
  <c r="L15" i="4" s="1"/>
  <c r="L26" i="4"/>
  <c r="L31" i="4" s="1"/>
  <c r="L14" i="4"/>
  <c r="N13" i="4"/>
  <c r="L13" i="4" s="1"/>
  <c r="L19" i="4"/>
  <c r="L17" i="4" s="1"/>
  <c r="M19" i="2"/>
  <c r="L19" i="2" s="1"/>
  <c r="M20" i="2"/>
  <c r="L13" i="2"/>
  <c r="L14" i="2"/>
  <c r="L16" i="2"/>
  <c r="D15" i="15" s="1"/>
  <c r="L15" i="2"/>
  <c r="L27" i="2"/>
  <c r="L32" i="2" s="1"/>
  <c r="L8" i="1"/>
  <c r="L7" i="5" l="1"/>
  <c r="I13" i="15" s="1"/>
  <c r="I12" i="15" s="1"/>
  <c r="D14" i="15"/>
  <c r="D13" i="15" s="1"/>
  <c r="N18" i="5"/>
  <c r="L18" i="5" s="1"/>
  <c r="L27" i="5"/>
  <c r="L32" i="5" s="1"/>
  <c r="N19" i="5"/>
  <c r="L19" i="5" s="1"/>
  <c r="N20" i="5"/>
  <c r="L20" i="5" s="1"/>
  <c r="L27" i="4"/>
  <c r="L21" i="2"/>
  <c r="L20" i="2"/>
  <c r="L28" i="2"/>
  <c r="L33" i="2" s="1"/>
  <c r="E22" i="1"/>
  <c r="E23" i="1"/>
  <c r="E24" i="1"/>
  <c r="E25" i="1"/>
  <c r="E26" i="1"/>
  <c r="E27" i="1"/>
  <c r="E28" i="1"/>
  <c r="E29" i="1"/>
  <c r="E30" i="1"/>
  <c r="E31" i="1"/>
  <c r="E32" i="1"/>
  <c r="E33" i="1"/>
  <c r="E34" i="1"/>
  <c r="E35" i="1"/>
  <c r="E36" i="1"/>
  <c r="E37" i="1"/>
  <c r="E38" i="1"/>
  <c r="E39" i="1"/>
  <c r="E40" i="1"/>
  <c r="E41" i="1"/>
  <c r="E42" i="1"/>
  <c r="L18" i="2" l="1"/>
  <c r="L7" i="2" s="1"/>
  <c r="L17" i="5"/>
  <c r="L28" i="5"/>
  <c r="L32" i="4"/>
  <c r="L28" i="4"/>
  <c r="L29" i="2"/>
  <c r="E19" i="1"/>
  <c r="E20" i="1"/>
  <c r="E21" i="1"/>
  <c r="L18" i="1" l="1"/>
  <c r="K18" i="1"/>
  <c r="J25" i="1"/>
  <c r="K20" i="1" l="1"/>
  <c r="K25" i="1" s="1"/>
  <c r="L20" i="1"/>
  <c r="L25" i="1" s="1"/>
  <c r="K21" i="1" l="1"/>
  <c r="K26" i="1" s="1"/>
  <c r="K27" i="1" s="1"/>
  <c r="L21" i="1"/>
  <c r="L26" i="1" s="1"/>
  <c r="L27" i="1" s="1"/>
  <c r="E43" i="1"/>
  <c r="E44" i="1"/>
  <c r="E45" i="1"/>
  <c r="E46" i="1"/>
  <c r="E47" i="1"/>
  <c r="E48" i="1"/>
  <c r="E49" i="1"/>
  <c r="E50" i="1"/>
  <c r="E51" i="1"/>
  <c r="E52" i="1"/>
  <c r="E53" i="1"/>
  <c r="E54" i="1"/>
  <c r="E55" i="1"/>
  <c r="E56" i="1"/>
  <c r="E57" i="1"/>
  <c r="E58" i="1"/>
  <c r="E59" i="1"/>
  <c r="E60" i="1"/>
  <c r="E61" i="1"/>
  <c r="E62" i="1"/>
  <c r="E63" i="1"/>
  <c r="E64" i="1"/>
  <c r="E65" i="1"/>
  <c r="E66" i="1"/>
  <c r="E67" i="1"/>
  <c r="E68" i="1"/>
  <c r="K22" i="1" l="1"/>
  <c r="L22" i="1"/>
  <c r="J26" i="1" l="1"/>
  <c r="J27" i="1" s="1"/>
  <c r="L13" i="1" s="1"/>
  <c r="L11" i="1" l="1"/>
  <c r="J28" i="1"/>
  <c r="J22" i="1"/>
  <c r="L6" i="1" l="1"/>
  <c r="D17" i="15" s="1"/>
  <c r="D12" i="15" s="1"/>
  <c r="L10" i="15" s="1"/>
  <c r="D18" i="15"/>
</calcChain>
</file>

<file path=xl/sharedStrings.xml><?xml version="1.0" encoding="utf-8"?>
<sst xmlns="http://schemas.openxmlformats.org/spreadsheetml/2006/main" count="417" uniqueCount="247">
  <si>
    <t>INICIO</t>
  </si>
  <si>
    <t>FIN</t>
  </si>
  <si>
    <t>DÍAS</t>
  </si>
  <si>
    <t>TOTAL DÍAS</t>
  </si>
  <si>
    <t>AÑOS COMPLETOS</t>
  </si>
  <si>
    <t>MESES COMPLETOS</t>
  </si>
  <si>
    <t>DÍAS QUE NO COMPUTAN</t>
  </si>
  <si>
    <t>Puntos por años completos</t>
  </si>
  <si>
    <t>Puntos por meses completos</t>
  </si>
  <si>
    <t xml:space="preserve"> No computan por no llegar a ser un mes completo</t>
  </si>
  <si>
    <t xml:space="preserve">Introduce fechas de inicio y fin de cada sustitución o vacante con formato dd/mm/aaaa  </t>
  </si>
  <si>
    <t>NOMBRE DEL CENTRO</t>
  </si>
  <si>
    <t>TIPO DE CENTRO Y CONTRATO</t>
  </si>
  <si>
    <t>PUNTUACIÓN AÑO DE PRÁCTICAS</t>
  </si>
  <si>
    <t>PUNTUACIÓN COMO FUNCIONARI@ DE CARRERA</t>
  </si>
  <si>
    <t>Puntuación total por años</t>
  </si>
  <si>
    <t>de interino</t>
  </si>
  <si>
    <t>PUNTUACIÓN TOTAL apartado 1.2</t>
  </si>
  <si>
    <t>¿Estás en situación de expectativa de destino?</t>
  </si>
  <si>
    <t>No</t>
  </si>
  <si>
    <t>¿Estas suprimido/a?</t>
  </si>
  <si>
    <t>Sí</t>
  </si>
  <si>
    <t>PUNTUACIÓN DOS PRIMEROS AÑOS CON DESTINO DEFINITIVO</t>
  </si>
  <si>
    <t>PUNTUACIÓN TERCER AÑO CON DESTINO DEFINITIVO</t>
  </si>
  <si>
    <t>PUNTUACIÓN CUARTO AÑO Y SIGUIENTES CON DESTINO DEFINITIVO</t>
  </si>
  <si>
    <t>PUNTUACIÓN POR ESTAR EN EXPECTATIVA DE DESTINO</t>
  </si>
  <si>
    <t>PUNTUACIÓN POR ESTAR SUPRIMIDO</t>
  </si>
  <si>
    <t>Años</t>
  </si>
  <si>
    <t>Meses</t>
  </si>
  <si>
    <t>Dos primeros años</t>
  </si>
  <si>
    <t>Tercer año</t>
  </si>
  <si>
    <t>Cuarto año y sucesivos</t>
  </si>
  <si>
    <t>NOTA: Al estar suprimido/a, se suman los años totales en el centro anterior al centro donde se fue suprimido, los años en el centro dode se fue suprimido/a, y los años con destino provisional en situación de supresión, y se calcula como si la suma de años fuera los que se llevan en un centro con destino definitivo</t>
  </si>
  <si>
    <t>¿Eres funcionario/a de carrera de los cuerpos de Catedráticos de Enseñanza Secundaria, de Música y Artes Escénicas, de Escuelas Oficiales de Idiomas o de Artes Plásticas y Diseño?</t>
  </si>
  <si>
    <t>PUNTUACIÓN TOTAL apartado 2</t>
  </si>
  <si>
    <t>¿Posees el Título de Doctor?</t>
  </si>
  <si>
    <t>¿Posees Premio Extraordinario en el Doctorado, en la Licenciatura o Grado, o mención honorífica en Grado Superior de titulaciones otorgadas por Conservatorios Superiores de Música?</t>
  </si>
  <si>
    <t>3.1.1. Título de Doctor</t>
  </si>
  <si>
    <t>3.1.2. Máster Oficial</t>
  </si>
  <si>
    <t>3.1.3. Suficiencia Investigadora / DEA</t>
  </si>
  <si>
    <t>Premios Extraordinarios</t>
  </si>
  <si>
    <t>Indica el número de Títulos universitarios oficiales de Grado o equivalente que poseas, que no haya sido exigida con carácter general para el ingreso en el Cuerpo.</t>
  </si>
  <si>
    <r>
      <t xml:space="preserve">Indica el número de diplomaturas, ingenierías técnicas, arquitecturas técnicas o títulos declarados equivalentes, así como estudios correspondientes al primer ciclo de licenciatura, arquitectura e ingeniería, </t>
    </r>
    <r>
      <rPr>
        <b/>
        <i/>
        <sz val="9"/>
        <color theme="1"/>
        <rFont val="Calibri"/>
        <family val="2"/>
        <scheme val="minor"/>
      </rPr>
      <t>exceptuando la primera que tengas de esta naturaleza. No se bareman el primer título de esta naturaleza para personal del grupo A2, ni los necesarios para la obtención del primer título de licenciado, ingeniero o arquitecto para el personal del grupo A1, ni los primeros ciclos que hayan permitido la obtención de otras titulaciones académicas de ciclo largo que se aleguen como méritos.</t>
    </r>
  </si>
  <si>
    <r>
      <t xml:space="preserve">Indica el número de licenciaturas, ingenierías, arquitecturas o títulos declarados equivalentes. </t>
    </r>
    <r>
      <rPr>
        <b/>
        <i/>
        <sz val="9"/>
        <color theme="1"/>
        <rFont val="Calibri"/>
        <family val="2"/>
        <scheme val="minor"/>
      </rPr>
      <t>No se bareman el primer título de esta naturaleza para personal del grupo A1. Las titulaciones de solo segundo ciclo y títulos equivalentes a todos los efectos al título de Licenciado únicamente se valorarán como un segundo ciclo.</t>
    </r>
  </si>
  <si>
    <t xml:space="preserve">Introduce número de títulos de nivel C2 emitido por Escuelas Oficiales de Idiomas </t>
  </si>
  <si>
    <t xml:space="preserve">Introduce número de títulos de nivel C1 emitido por Escuelas Oficiales de Idiomas </t>
  </si>
  <si>
    <t xml:space="preserve">Introduce número de títulos de nivel B2 emitido por Escuelas Oficiales de Idiomas </t>
  </si>
  <si>
    <t xml:space="preserve">Introduce número de títulos de nivel B1 emitido por Escuelas Oficiales de Idiomas </t>
  </si>
  <si>
    <t>Importante: Solo debes consignar el título de más nivel para cada idioma</t>
  </si>
  <si>
    <t>Introduce número de Títulos de Técnico Superior de Artes Plásticas y Diseño, Técnico Deportivo Superior o Técnico Superior de Formación Profesional o equivalente</t>
  </si>
  <si>
    <t>Introduce número de Títulos Profesionales de Música o Danza</t>
  </si>
  <si>
    <t>PUNTUACIÓN TOTAL apartado 3.2</t>
  </si>
  <si>
    <t>3.2.1. Titulaciones de Grado</t>
  </si>
  <si>
    <t>3.2.2. Titulaciones de Primer Ciclo</t>
  </si>
  <si>
    <t>3.2.3. Titulaciones de Segundo Ciclo</t>
  </si>
  <si>
    <t>Titulaciones de enseñanzas de régimen especial y de la formación profesional</t>
  </si>
  <si>
    <t>3.3.a) Títulos de nivel C2 de EOI</t>
  </si>
  <si>
    <t>3.3.b) Títulos de nivel C1 de EOI</t>
  </si>
  <si>
    <t>3.3.c) Títulos de nivel B2 de EOI</t>
  </si>
  <si>
    <t>3.3.d) Títulos de nivel B1 de EOI</t>
  </si>
  <si>
    <t>3.3.e) Títulos de Técnico Superior de APyD, FP y Técnico Deportivo Superior</t>
  </si>
  <si>
    <t>3.3.f) Títulos Profesionales de Música o Danza</t>
  </si>
  <si>
    <t>Dirección</t>
  </si>
  <si>
    <t>Otros cargos directivos</t>
  </si>
  <si>
    <t>Otras funciones (tutoría, coordinación, etc)</t>
  </si>
  <si>
    <t>INTRODUCE AQUÍ LA INFORMACIÓN DE TUS CARGOS COMO FUNCIONARI@ INTERIN@</t>
  </si>
  <si>
    <t>Número de cursos completos</t>
  </si>
  <si>
    <t>¿Ocupas el cargo en la actualidad?</t>
  </si>
  <si>
    <t>CARGO OSTENTADO</t>
  </si>
  <si>
    <t>Cargo</t>
  </si>
  <si>
    <t>Director/a de Centros docentes públicos</t>
  </si>
  <si>
    <t>Vicedirector/a, subdirector/a, jefe/a de estudios, secretario/a y asimilados en Centros docentes públicos</t>
  </si>
  <si>
    <t xml:space="preserve">Tutor/a desde el curso 2006-2007 coordinador/a de ciclo, jefe/a de seminario, departamento o división de centros públicos docentes, asesor/a de formación permanente en CEPS, director/a de un equipo de orientación educativa y psicopedagógica, coordinador de equipo de asesoramiento y apoyo en CEE, ASesor de programas/orientación en centros de recursos y asesoramiento a la escuela rural, Asesor técnico de centros territoriales de recursos para la orientación atención a la diversidad e interculturalidad, puestos de equipos de atención educativa hospitalaria y domiciliaria, puestos en equipos de atención educativa en centros de reforma de menores, coordinador/a de prevención de riesgos laborales, maestro/a en Aula penitenciaria, Maestro/a Jefe de Dpto de Actividades complementarias y extracurriculares en IES, coordinador de formación, coordinador/a de nivel o Responsable COVID. </t>
  </si>
  <si>
    <t>INTRODUCE AQUÍ LA INFORMACIÓN COMO FUNCIONARIO/A DE CARRERA Y EN PRÁCTICAS</t>
  </si>
  <si>
    <t>Desempeño de Cargos Directivos y Otras funciones</t>
  </si>
  <si>
    <t>4.1. Dirección</t>
  </si>
  <si>
    <t>4.2. Otros cargos directivos</t>
  </si>
  <si>
    <t>4.3. Otras funciones</t>
  </si>
  <si>
    <t>Funcionario/a de carreras y prácticas</t>
  </si>
  <si>
    <t>Funcionario/a interino/a</t>
  </si>
  <si>
    <t>PUNTUACIÓN TOTAL apartado 4</t>
  </si>
  <si>
    <t>NOMBRE DE LA ACTIVIDAD FORMATIVA</t>
  </si>
  <si>
    <t>HORAS</t>
  </si>
  <si>
    <t>CRÉDITOS</t>
  </si>
  <si>
    <t>ROL DESEMPEÑADO EN LA ACTIVIDAD</t>
  </si>
  <si>
    <t>INTRODUCE AQUÍ LA INFORMACIÓN SOBRE OTRAS ESPECIALIDADES</t>
  </si>
  <si>
    <t>Indica número de otras especialidades (además de la de ingreso al cuerpo), de la que seas titular, correspondiente al Cuerpo por el que concursas, adquirida a través del procedimiento de adquisición de nuevas especialidades previstos en los RD 850/1993, RD 334/2004, y RD 276/2007</t>
  </si>
  <si>
    <t>Formación y Perfeccionamiento</t>
  </si>
  <si>
    <t>PUNTUACIÓN TOTAL apartado 5</t>
  </si>
  <si>
    <t>5.1. Actividades de formación superadas</t>
  </si>
  <si>
    <t>5.2. Actividades de formación impartidas</t>
  </si>
  <si>
    <t>5.3. Otras especialidades</t>
  </si>
  <si>
    <t>¿HOMOLOGADA?</t>
  </si>
  <si>
    <t>SÍ</t>
  </si>
  <si>
    <t>NO</t>
  </si>
  <si>
    <t>Asistente</t>
  </si>
  <si>
    <t>Ponente, Tutor, Coordinador, etc</t>
  </si>
  <si>
    <t>TOTAL CRÉDITOS</t>
  </si>
  <si>
    <t>HORAS COMPUTABLES</t>
  </si>
  <si>
    <t>TOTAL HORAS COMPUTABLES</t>
  </si>
  <si>
    <t>Publicaciones</t>
  </si>
  <si>
    <t>Libro</t>
  </si>
  <si>
    <t>Revista</t>
  </si>
  <si>
    <t>Autor</t>
  </si>
  <si>
    <t>Coautor</t>
  </si>
  <si>
    <t>3 autores</t>
  </si>
  <si>
    <t>4 autores</t>
  </si>
  <si>
    <t>5 autores</t>
  </si>
  <si>
    <t>Más de 5 autores</t>
  </si>
  <si>
    <t>NOMBRE DE LA PUBLICACIÓN</t>
  </si>
  <si>
    <t>TIPO</t>
  </si>
  <si>
    <t>AUTORES</t>
  </si>
  <si>
    <t>INTRODUCE AQUÍ LA INFORMACIÓN DE TUS PUBLICACIONES</t>
  </si>
  <si>
    <t>PUNTUACIÓN</t>
  </si>
  <si>
    <t>INFORMACIÓN IMPORTANTE SOBRE PUBLICACIONES</t>
  </si>
  <si>
    <t>Para la valoración de las publicaciones se tendrán en cuenta, entre otros aspectos, la presentación, pulcritud, rigor, estructura de la obra y contenidos originales y novedosos. No se baremarán publicaciones que constituyan programaciones didácticas, temarios de oposiciones, unidades didácticas, trabajos de asignaturas de carrera, legislación, publicaciones aparecidas en la prensa diaria, ni prólogos ni artículos de opinión. Con carácter general se valoran ejemplares que hayan sido publicados por una empresa editorial u organismos de reconocido prestigio que aseguren la aplicación de filtros de calidad, quedando excluidas ediciones de asociaciones o agrupaciones del tipo vecinal, familiar (Asociaciones de padres, Asociaciones vecinales, etc)</t>
  </si>
  <si>
    <t>PUNTUACIÓN TOTAL apartado 6.1</t>
  </si>
  <si>
    <t>La participación en proyectos premiados con un primer premio se valorarán con 1,5 puntos si es de ámbito Internacional, 1,25 puntos si es de ámbito nacional y 1 punto si es de ámbito autonómico. Si han recibido otro tipo de premios se otorgarán 1 punto en el caso de proyectos de ámbito internacional, 0,75 puntos si son de ámbito nacional, y 0,5 puntos si son de ámbito regional. La participación en prouectos de innovación no premiados se puntuará con 0,25 puntos cada uno.</t>
  </si>
  <si>
    <t>Proyectos de Innovación e Investigación</t>
  </si>
  <si>
    <t>INFORMACIÓN IMPORTANTE SOBRE PROYECTOS DE INNOVACIÓN E INVESTIGACIÓN</t>
  </si>
  <si>
    <t>NOMBRE DEL PROYECTO</t>
  </si>
  <si>
    <t>ÁMBITO</t>
  </si>
  <si>
    <t>PREMIO</t>
  </si>
  <si>
    <t>Internacional</t>
  </si>
  <si>
    <t>Nacional</t>
  </si>
  <si>
    <t>Autonómico</t>
  </si>
  <si>
    <t>1er Premio</t>
  </si>
  <si>
    <t>Otro premio</t>
  </si>
  <si>
    <t>No premiado</t>
  </si>
  <si>
    <t>PUNTUACIÓN TOTAL apartado 6.2</t>
  </si>
  <si>
    <t>INTRODUCE AQUÍ LA INFORMACIÓN DE TUS PROYECTOS DE INNOVACIÓN E INVESTIGACIÓN</t>
  </si>
  <si>
    <t>Méritos artísticos y literarios</t>
  </si>
  <si>
    <t>INFORMACIÓN IMPORTANTE SOBRE MÉRITOS ARTÍSTICOS Y LITERARIOS</t>
  </si>
  <si>
    <t>La participación en certámenes, concursos o exposiciones premiados con un primer premio se valorarán con 1,5 puntos si es de ámbito Internacional, 1,25 puntos si es de ámbito nacional y 1 punto si es de ámbito autonómico. Si han recibido otro tipo de premios se otorgarán 1 punto en el caso de proyectos de ámbito internacional, 0,75 puntos si son de ámbito nacional, y 0,5 puntos si son de ámbito regional. Por composiciones o coreografías estrenadas como autor o grabaciones con depósito legal se otorgarán 1 punto si se es autor, 0,5 si se es coautor, 0,4 puntos si hay 3 autores, 0,3 puntos si hay 4 autores, 0,2 puntos si hay 5 autores o 0,1 puntos si hay más de 5 autores. Los conciertos como director, solista, solista en la orquesta o en agrupaciones camerísticas (dúos, tríos, cuartetos...) se valorarán del siguiente modo: en el caso de director/solista, 1 punto en conciertos de importancia nacional/internacional, 0,75 puntos en conciertos en auditorios de importancia regional, y 0,5 puntos en auditorios de importancia local; en el caso de integrante de agrupaciones de cámara (máximo 10-12 componentes), 0,5 puntos en conciertos de importancia nacional/internacional, 0,25 puntos en conciertos en auditorios de importancia regional, y 0,1 puntos en auditorios de importancia local; y en el caso de integrantes de orquestas/bandas/coros, 0,25 puntos en conciertos de importancia nacional/internacional, 0,1 puntos en conciertos en auditorios de importancia regional, y 0,05 puntos en auditorios de importancia local. Por exposiciones individuales, hasta 0,75 puntos, y si son colectivas, se divdirá esa puntuación entre el número de personas que la componen, teniéndose en cuenta el ámbito de la exposición (Internacional, Nacional, Autonómica o Local)</t>
  </si>
  <si>
    <t>PUNTUACIÓN TOTAL apartado 6.3</t>
  </si>
  <si>
    <t>INTRODUCE AQUÍ LA INFORMACIÓN DE PREMIOS EN CERTÁMENES, CONCURSOS Y EXPOSICIONES</t>
  </si>
  <si>
    <t>NOMBRE DEL CERTAMEN, CONCURSO O EXPOSICIÓN</t>
  </si>
  <si>
    <t>INTRODUCE AQUÍ LA INFORMACIÓN DE COMPOSICIONES O COREOGRAFÍAS</t>
  </si>
  <si>
    <t>NOMBRE DE LA COMPOSICIÓN O COREOGRAFÍA</t>
  </si>
  <si>
    <t>INTRODUCE AQUÍ LA INFORMACIÓN DE CONCIERTOS</t>
  </si>
  <si>
    <t>CONCIERTO</t>
  </si>
  <si>
    <t>CATEGORÍA</t>
  </si>
  <si>
    <t>TIPO ACTUACIÓN</t>
  </si>
  <si>
    <t>Director/solista</t>
  </si>
  <si>
    <t>Importancia nacional/internacional</t>
  </si>
  <si>
    <t>Auditorios importancia regional</t>
  </si>
  <si>
    <t>Auditorios importancia local</t>
  </si>
  <si>
    <t>Agrupaciones de cámara</t>
  </si>
  <si>
    <t>Orquestas/coros/bandas</t>
  </si>
  <si>
    <t>INTRODUCE AQUÍ LA INFORMACIÓN DE EXPOSICIONES INDIVIDUALES Y COLECTIVAS</t>
  </si>
  <si>
    <t>EXPOSICIÓN</t>
  </si>
  <si>
    <t>PERSONAS QUE EXPONEN</t>
  </si>
  <si>
    <t>PUNTUACIÓN MÁXIMA</t>
  </si>
  <si>
    <t>Individual</t>
  </si>
  <si>
    <t>Colectiva</t>
  </si>
  <si>
    <t>Composiciones o coreografías</t>
  </si>
  <si>
    <t>Premios en Certámenes, Concursos y exposiciones</t>
  </si>
  <si>
    <t>Conciertos</t>
  </si>
  <si>
    <t>Exposiciones individuales y colectivas</t>
  </si>
  <si>
    <t>Otros puestos en la Administración Educativa, Tribunales de Oposiciones y Tutorías de Máster, CAP o prácticas universitarias</t>
  </si>
  <si>
    <t>Indica el número de años completos que has desempeñado otros puestos en la administración educativa (asesor técnico docente, etc)</t>
  </si>
  <si>
    <t>Indica el número de años en el que hayas actuado efectivamente como miembro de los tribunales de los procedimientos selectivos (concurso-oposición) de ingreso o acceso a los cuerpos docentes a los que se refiere la L.O.E.</t>
  </si>
  <si>
    <t>Indica el número de cursos en los que hayas sido tutor/a de prácticas del título de Máster del profesorado (o formación equivalente regulada por la Orden EDU/2645/2011) para acreditar la formación pedagógica y didáctica exigida para ejercer docencia, y los que hayas sido tutor de las prácticas para la obtención de los títulos universitarios de Grado que lo requieran. NOTA: no procede baremar otras tutorizaciones de prácticas correspondientes a estudios que no sean de Grado o Máster, aunque sí se baremarán las conducentes a titulaciones anteriores a la existencia de las nuevas titulaciones de Grado o Máster.</t>
  </si>
  <si>
    <t>PUNTUACIÓN TOTAL apartado 6.4</t>
  </si>
  <si>
    <t>PUNTUACIÓN TOTAL apartado 6.5</t>
  </si>
  <si>
    <t>PUNTUACIÓN TOTAL apartado 6.6</t>
  </si>
  <si>
    <t>1.1. Antigüedad en el centro</t>
  </si>
  <si>
    <t>1.2. Antigüedad en el cuerpo</t>
  </si>
  <si>
    <t>2. Pertenencia al Cuerpo de Catedráticos</t>
  </si>
  <si>
    <t>1.1.1. Antigüedad en el centro actual</t>
  </si>
  <si>
    <t>1.1.2. Antigüedad en expectativa de destino</t>
  </si>
  <si>
    <t>1.1.3. Antigüedad en puestos de especial dificultad</t>
  </si>
  <si>
    <t>1.2.1. Antigüedad en el mismo cuerpo</t>
  </si>
  <si>
    <t>1.2.2. Antigüedad en otros cuerpos de mismo subgrupo o superior</t>
  </si>
  <si>
    <t>1.2.3. Antigüedad en otros cuerpos de grupo inferior</t>
  </si>
  <si>
    <t>APARTADO 3 - MÉRITOS ACADÉMICOS (máximo 10 puntos)</t>
  </si>
  <si>
    <t>APARTADO 1 - ANTIGÜEDAD</t>
  </si>
  <si>
    <t>APARTADO 2 - CUERPO DE CATEDRÁTICOS</t>
  </si>
  <si>
    <t>3.1. Doctorado, postgrados y premios extraordinarios</t>
  </si>
  <si>
    <t>3.1.1. Por poseer el título de Doctor</t>
  </si>
  <si>
    <t>3.1.2. Título universitario oficial de Máster  (al menos 60 créditos)</t>
  </si>
  <si>
    <t>3.1.3. Suficiencia investigadora o diploma de estudios avanzados</t>
  </si>
  <si>
    <t>3.1.4. Premios extraordinarios y menciones honoríficas</t>
  </si>
  <si>
    <t>3.2. Otras titulaciones universitarias</t>
  </si>
  <si>
    <t>3.3. Titulaciones de enseñanzas de régimen especial y FP</t>
  </si>
  <si>
    <t>4.1. Dirección en centros públicos y figuras análogas</t>
  </si>
  <si>
    <t>4.2. Vice y subdirección, Jefatura de estudios, secretaría y asimilados</t>
  </si>
  <si>
    <t>5.3. Otras especialidades del Cuerpo</t>
  </si>
  <si>
    <t>APARTADO 6 - OTROS MÉRITOS (máximo 15 puntos)</t>
  </si>
  <si>
    <t xml:space="preserve">6.1. Publicaciones (máximo 8 puntos) </t>
  </si>
  <si>
    <t>6.2. Premios y proyectos de innovación (máximo 2,5 puntos)</t>
  </si>
  <si>
    <t>6.3. Méritos artísticos y literarios (máximo 2,5 puntos)</t>
  </si>
  <si>
    <t>6.4. Otros puestos en la administración educativa</t>
  </si>
  <si>
    <t>6.5. Miembro en Tribunal de procesos selectivos</t>
  </si>
  <si>
    <t>6.6. Tutoría de Máster formación pedagógica y prácticas universitarios</t>
  </si>
  <si>
    <t>APARTADO 5 - FORMACIÓN (máximo 10 puntos)</t>
  </si>
  <si>
    <t>APARTADO 4 - CARGOS Y OTRAS FUNCIONES (máx 20 puntos)</t>
  </si>
  <si>
    <t>PUNTUACIÓN TOTAL</t>
  </si>
  <si>
    <t>Antigüedad en el centro</t>
  </si>
  <si>
    <t>PUNTUACIÓN TOTAL apartado 1.1</t>
  </si>
  <si>
    <t>Antigüedad en el Cuerpo</t>
  </si>
  <si>
    <t>Pertenencia al Cuerpo de Catedráticos</t>
  </si>
  <si>
    <t>Doctorado, Postgrados y Premios Extraordinarios</t>
  </si>
  <si>
    <t>Otras Titulaciones Universitarias</t>
  </si>
  <si>
    <t>PUNTUACIÓN TOTAL apartado 3.1</t>
  </si>
  <si>
    <t>PUNTUACIÓN TOTAL apartado 3.3</t>
  </si>
  <si>
    <t>4.3. Otras funciones docentes (máximo 5 puntos)</t>
  </si>
  <si>
    <t>¿Está considerado tu puesto actual como de especial dificultad?</t>
  </si>
  <si>
    <t>PUNTUACIÓN POR PUESTOS DE ESPECIAL DIFICULTAD</t>
  </si>
  <si>
    <r>
      <t xml:space="preserve">¿Cuántos cursos, sin contar el actual, has trabajado en puestos de especial dificultad (difícil desempeño) como funcionario de carrera </t>
    </r>
    <r>
      <rPr>
        <b/>
        <i/>
        <sz val="9"/>
        <color theme="1"/>
        <rFont val="Calibri"/>
        <family val="2"/>
        <scheme val="minor"/>
      </rPr>
      <t>(no cuentan el año de prácticas ni el trabajo en interinidad)</t>
    </r>
    <r>
      <rPr>
        <i/>
        <sz val="9"/>
        <color theme="1"/>
        <rFont val="Calibri"/>
        <family val="2"/>
        <scheme val="minor"/>
      </rPr>
      <t>?</t>
    </r>
  </si>
  <si>
    <t>Puntuación en la plaza actual</t>
  </si>
  <si>
    <t>¿En qué año aprobaste el concurso-oposición de la plaza que estás desempeñando en la actualidad?</t>
  </si>
  <si>
    <t>INTRODUCE AQUÍ LA INFORMACIÓN DE TUS CONTRATOS COMO FUNCIONARI@ INTERIN@  EN EL MISMO CUERPO Y TAMBIÉN COMO FUNCIONARIO DE CARRERA O PRÁCTICAS EN OTROS CUERPOS</t>
  </si>
  <si>
    <t>Interino/a en el mismo cuerpo que la especialidad por la que se participa</t>
  </si>
  <si>
    <t>Antigüedad en otros cuerpos docentes, del mismo subgrupo o superior</t>
  </si>
  <si>
    <t>Antigüedad en otros cuerpos docentes, de inferior subgrupo</t>
  </si>
  <si>
    <t>Puntos totales</t>
  </si>
  <si>
    <t>Puntuación como funcionario/a interino/a en el Cuerpo en el que se participa</t>
  </si>
  <si>
    <t>PUNTUACIÓN APARTADO 1.2.1 (Interino/a, prácticas y de carrera en el Cuerpo)</t>
  </si>
  <si>
    <t>PUNTUACIÓN APARTADO 1.2.2 (Interino/a, prácticas y de carrera en cuerpos de subgrupo igual o superior)</t>
  </si>
  <si>
    <t>PUNTUACIÓN COMO INTERIN@ EN EL CUERPO</t>
  </si>
  <si>
    <t>Puntuación desglosada por subapartados</t>
  </si>
  <si>
    <t>PUNTUACIÓN APARTADO 1.2.3 (Interino/a, prácticas y de carrera en cuerpos de subgrupo inferior)</t>
  </si>
  <si>
    <t>https://educacion.fespugtclm.es/</t>
  </si>
  <si>
    <t>Visita nuestra web:</t>
  </si>
  <si>
    <t>Teléfonos de contacto:</t>
  </si>
  <si>
    <t>Albacete</t>
  </si>
  <si>
    <t>Ciudad Real</t>
  </si>
  <si>
    <t>Cuenca</t>
  </si>
  <si>
    <t>Guadalajara</t>
  </si>
  <si>
    <t>Toledo</t>
  </si>
  <si>
    <t>ROL</t>
  </si>
  <si>
    <t>Curso</t>
  </si>
  <si>
    <t>Seminario</t>
  </si>
  <si>
    <t>Grupo de trabajo</t>
  </si>
  <si>
    <t>Taller</t>
  </si>
  <si>
    <t>Otros</t>
  </si>
  <si>
    <t>Horas computables cursos</t>
  </si>
  <si>
    <t>Horas computables talleres</t>
  </si>
  <si>
    <t>Horas computables seminarios</t>
  </si>
  <si>
    <t>Horas computables grupos</t>
  </si>
  <si>
    <t>Horas computables otras</t>
  </si>
  <si>
    <r>
      <t xml:space="preserve">INTRODUCE AQUÍ LA INFORMACIÓN DE TUS ACTIVIDADES FORMATIVAS </t>
    </r>
    <r>
      <rPr>
        <i/>
        <sz val="9"/>
        <color theme="1"/>
        <rFont val="Calibri"/>
        <family val="2"/>
        <scheme val="minor"/>
      </rPr>
      <t xml:space="preserve">que tengan por objeto el perfeccionamiento sobre aspectos científicos y didácticos de las especialidades del cuerpo al que perteneces, a las plazas o puestos a los que opte o relacionadas con la organización escolar o con las tecnologías aplicadas a la educación, organizadas por el Ministerio de Educación, las Administrativas educativas de las CCAA, por instituciones sin animo de lucro siempre que dichas actividades hayan sido homologadas o reconocidas por las Administraciones educativas, así como las organizadas por las Universidad. </t>
    </r>
    <r>
      <rPr>
        <b/>
        <i/>
        <sz val="9"/>
        <color theme="1"/>
        <rFont val="Calibri"/>
        <family val="2"/>
        <scheme val="minor"/>
      </rPr>
      <t>NOTA IMPORTANTE: En el caso de haber realizado más de 9 talleres en un mismo curso escolar, solo debes introducir 9, pues es el máximo que se bareman.</t>
    </r>
  </si>
  <si>
    <t>Para que las actividades de formación organizadas por Universidades puedan ser baremadas en el apartado 5.1, deben tener por objeto el perfeccionamiento sobre aspectos científicos y didácticos de cualquier especialidad del cuerpo al que se pertenece, a las plazas o puestos a los que se opte o estar relacionadas con la organización escolar o las TICs aplicadas a la educación. Pueden baremarse títulos propios o no oficiales. No se valora el CAP ni los antiguos cursos monográficos de doctorado. Las tutorías de funcionarios en práctucas se puntuarán en el apartado 5.2 (5 créditos por tutoría).</t>
  </si>
  <si>
    <t>Tutoría funcionario/a en prácticas</t>
  </si>
  <si>
    <t>Horas tutorías func. Prácticas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</si>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</sst>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000"/>
    <numFmt numFmtId="165" formatCode="0.00000"/>
    <numFmt numFmtId="166" formatCode="_-* #,##0.0000\ _€_-;\-* #,##0.0000\ _€_-;_-* &quot;-&quot;??\ _€_-;_-@_-"/>
  </numFmts>
  <fonts count="40" x14ac:knownFonts="1">
    <font>
      <sz val="11"/>
      <color theme="1"/>
      <name val="Calibri"/>
      <family val="2"/>
      <scheme val="minor"/>
    </font>
    <font>
      <b/>
      <sz val="11"/>
      <color theme="1"/>
      <name val="Calibri"/>
      <family val="2"/>
      <scheme val="minor"/>
    </font>
    <font>
      <i/>
      <sz val="9"/>
      <color theme="1"/>
      <name val="Calibri"/>
      <family val="2"/>
      <scheme val="minor"/>
    </font>
    <font>
      <i/>
      <sz val="8"/>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u/>
      <sz val="11"/>
      <color theme="10"/>
      <name val="Calibri"/>
      <family val="2"/>
      <scheme val="minor"/>
    </font>
    <font>
      <i/>
      <sz val="7"/>
      <color theme="1"/>
      <name val="Calibri"/>
      <family val="2"/>
      <scheme val="minor"/>
    </font>
    <font>
      <i/>
      <sz val="10"/>
      <color theme="1"/>
      <name val="Calibri"/>
      <family val="2"/>
      <scheme val="minor"/>
    </font>
    <font>
      <b/>
      <i/>
      <sz val="16"/>
      <color theme="1"/>
      <name val="Calibri"/>
      <family val="2"/>
      <scheme val="minor"/>
    </font>
    <font>
      <i/>
      <sz val="20"/>
      <color theme="1"/>
      <name val="Calibri"/>
      <family val="2"/>
      <scheme val="minor"/>
    </font>
    <font>
      <sz val="9"/>
      <name val="Calibri"/>
      <family val="2"/>
      <scheme val="minor"/>
    </font>
    <font>
      <sz val="11"/>
      <color theme="1"/>
      <name val="Calibri"/>
      <family val="2"/>
      <scheme val="minor"/>
    </font>
    <font>
      <sz val="9"/>
      <color theme="1"/>
      <name val="Calibri"/>
      <family val="2"/>
      <scheme val="minor"/>
    </font>
    <font>
      <i/>
      <sz val="9"/>
      <color rgb="FF0070C0"/>
      <name val="Calibri"/>
      <family val="2"/>
      <scheme val="minor"/>
    </font>
    <font>
      <i/>
      <sz val="9"/>
      <color theme="0"/>
      <name val="Calibri"/>
      <family val="2"/>
      <scheme val="minor"/>
    </font>
    <font>
      <i/>
      <sz val="7"/>
      <color theme="0"/>
      <name val="Calibri"/>
      <family val="2"/>
      <scheme val="minor"/>
    </font>
    <font>
      <sz val="9"/>
      <color theme="0"/>
      <name val="Calibri"/>
      <family val="2"/>
      <scheme val="minor"/>
    </font>
    <font>
      <i/>
      <sz val="8"/>
      <color theme="0"/>
      <name val="Calibri"/>
      <family val="2"/>
      <scheme val="minor"/>
    </font>
    <font>
      <b/>
      <sz val="16"/>
      <color theme="0"/>
      <name val="Calibri"/>
      <family val="2"/>
      <scheme val="minor"/>
    </font>
    <font>
      <u/>
      <sz val="11"/>
      <color theme="0"/>
      <name val="Calibri"/>
      <family val="2"/>
      <scheme val="minor"/>
    </font>
    <font>
      <b/>
      <i/>
      <sz val="16"/>
      <color theme="0"/>
      <name val="Calibri"/>
      <family val="2"/>
      <scheme val="minor"/>
    </font>
    <font>
      <i/>
      <sz val="20"/>
      <color theme="0"/>
      <name val="Calibri"/>
      <family val="2"/>
      <scheme val="minor"/>
    </font>
    <font>
      <b/>
      <i/>
      <sz val="9"/>
      <color theme="1"/>
      <name val="Calibri"/>
      <family val="2"/>
      <scheme val="minor"/>
    </font>
    <font>
      <i/>
      <sz val="9"/>
      <color rgb="FFFF0000"/>
      <name val="Calibri"/>
      <family val="2"/>
      <scheme val="minor"/>
    </font>
    <font>
      <sz val="11"/>
      <color rgb="FFFF0000"/>
      <name val="Calibri"/>
      <family val="2"/>
      <scheme val="minor"/>
    </font>
    <font>
      <b/>
      <sz val="11"/>
      <name val="Calibri"/>
      <family val="2"/>
      <scheme val="minor"/>
    </font>
    <font>
      <b/>
      <i/>
      <sz val="9"/>
      <name val="Calibri"/>
      <family val="2"/>
      <scheme val="minor"/>
    </font>
    <font>
      <i/>
      <sz val="9"/>
      <name val="Calibri"/>
      <family val="2"/>
      <scheme val="minor"/>
    </font>
    <font>
      <b/>
      <i/>
      <sz val="9"/>
      <color theme="0"/>
      <name val="Calibri"/>
      <family val="2"/>
      <scheme val="minor"/>
    </font>
    <font>
      <i/>
      <sz val="7"/>
      <name val="Calibri"/>
      <family val="2"/>
      <scheme val="minor"/>
    </font>
    <font>
      <sz val="10"/>
      <color theme="1"/>
      <name val="Calibri"/>
      <family val="2"/>
      <scheme val="minor"/>
    </font>
    <font>
      <u/>
      <sz val="10"/>
      <color theme="10"/>
      <name val="Calibri"/>
      <family val="2"/>
      <scheme val="minor"/>
    </font>
    <font>
      <i/>
      <sz val="11"/>
      <color theme="1"/>
      <name val="Calibri"/>
      <family val="2"/>
      <scheme val="minor"/>
    </font>
    <font>
      <b/>
      <sz val="8"/>
      <color theme="1"/>
      <name val="Calibri"/>
      <family val="2"/>
      <scheme val="minor"/>
    </font>
    <font>
      <i/>
      <sz val="11"/>
      <color rgb="FFFF0000"/>
      <name val="Calibri"/>
      <family val="2"/>
      <scheme val="minor"/>
    </font>
    <font>
      <b/>
      <sz val="22"/>
      <color rgb="FFFF0000"/>
      <name val="Calibri"/>
      <family val="2"/>
      <scheme val="minor"/>
    </font>
    <font>
      <b/>
      <sz val="26"/>
      <color theme="1"/>
      <name val="Calibri"/>
      <family val="2"/>
      <scheme val="minor"/>
    </font>
    <font>
      <i/>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9966"/>
        <bgColor indexed="64"/>
      </patternFill>
    </fill>
    <fill>
      <patternFill patternType="solid">
        <fgColor theme="0"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43" fontId="13" fillId="0" borderId="0" applyFont="0" applyFill="0" applyBorder="0" applyAlignment="0" applyProtection="0"/>
  </cellStyleXfs>
  <cellXfs count="254">
    <xf numFmtId="0" fontId="0" fillId="0" borderId="0" xfId="0"/>
    <xf numFmtId="0" fontId="0" fillId="2" borderId="0" xfId="0" applyFill="1"/>
    <xf numFmtId="1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2" borderId="9" xfId="0" applyFill="1" applyBorder="1" applyProtection="1">
      <protection locked="0"/>
    </xf>
    <xf numFmtId="14" fontId="12" fillId="2" borderId="20" xfId="0" applyNumberFormat="1" applyFon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2" fontId="0" fillId="2" borderId="1" xfId="0" applyNumberFormat="1" applyFill="1" applyBorder="1" applyProtection="1">
      <protection locked="0"/>
    </xf>
    <xf numFmtId="2" fontId="0" fillId="2" borderId="9" xfId="0" applyNumberFormat="1" applyFill="1" applyBorder="1" applyProtection="1">
      <protection locked="0"/>
    </xf>
    <xf numFmtId="2" fontId="0" fillId="2" borderId="4" xfId="0" applyNumberFormat="1" applyFill="1" applyBorder="1" applyAlignment="1" applyProtection="1">
      <alignment horizontal="center"/>
      <protection locked="0"/>
    </xf>
    <xf numFmtId="1" fontId="0" fillId="2" borderId="4" xfId="0" applyNumberFormat="1" applyFill="1" applyBorder="1" applyAlignment="1" applyProtection="1">
      <alignment horizontal="center"/>
      <protection locked="0"/>
    </xf>
    <xf numFmtId="0" fontId="1" fillId="2" borderId="0" xfId="0" applyFont="1" applyFill="1"/>
    <xf numFmtId="0" fontId="32" fillId="2" borderId="0" xfId="0" applyFont="1" applyFill="1"/>
    <xf numFmtId="0" fontId="14" fillId="2" borderId="0" xfId="0" applyFont="1" applyFill="1"/>
    <xf numFmtId="2" fontId="0" fillId="2" borderId="0" xfId="0" applyNumberFormat="1" applyFill="1"/>
    <xf numFmtId="164" fontId="0" fillId="2" borderId="1" xfId="0" applyNumberFormat="1" applyFill="1" applyBorder="1"/>
    <xf numFmtId="0" fontId="1" fillId="3" borderId="0" xfId="0" applyFont="1" applyFill="1"/>
    <xf numFmtId="0" fontId="0" fillId="3" borderId="0" xfId="0" applyFill="1"/>
    <xf numFmtId="164" fontId="0" fillId="3" borderId="1" xfId="0" applyNumberFormat="1" applyFill="1" applyBorder="1"/>
    <xf numFmtId="0" fontId="26" fillId="2" borderId="0" xfId="0" applyFont="1" applyFill="1"/>
    <xf numFmtId="0" fontId="36" fillId="2" borderId="0" xfId="0" applyFont="1" applyFill="1"/>
    <xf numFmtId="0" fontId="34" fillId="2" borderId="0" xfId="0" applyFont="1" applyFill="1"/>
    <xf numFmtId="0" fontId="27" fillId="2" borderId="0" xfId="0" applyFont="1" applyFill="1" applyAlignment="1">
      <alignment horizontal="right"/>
    </xf>
    <xf numFmtId="0" fontId="33" fillId="2" borderId="0" xfId="1" applyFont="1" applyFill="1" applyProtection="1">
      <protection locked="0"/>
    </xf>
    <xf numFmtId="0" fontId="2" fillId="2" borderId="5" xfId="0" applyFont="1" applyFill="1" applyBorder="1" applyAlignment="1" applyProtection="1">
      <alignment horizontal="center" vertical="top"/>
      <protection locked="0"/>
    </xf>
    <xf numFmtId="0" fontId="2" fillId="2" borderId="7" xfId="0" applyFont="1" applyFill="1" applyBorder="1" applyAlignment="1" applyProtection="1">
      <alignment horizontal="center" vertical="top"/>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2" fillId="2" borderId="29"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top"/>
      <protection locked="0"/>
    </xf>
    <xf numFmtId="0" fontId="0" fillId="3" borderId="7" xfId="0" applyFill="1" applyBorder="1" applyAlignment="1" applyProtection="1">
      <alignment horizontal="center"/>
    </xf>
    <xf numFmtId="0" fontId="0" fillId="3" borderId="22" xfId="0" applyFill="1" applyBorder="1" applyAlignment="1" applyProtection="1">
      <alignment horizontal="center"/>
    </xf>
    <xf numFmtId="2" fontId="0" fillId="0" borderId="0" xfId="0" applyNumberFormat="1" applyAlignment="1" applyProtection="1">
      <alignment horizontal="center"/>
      <protection locked="0"/>
    </xf>
    <xf numFmtId="0" fontId="0" fillId="3" borderId="3" xfId="0" applyFill="1" applyBorder="1" applyAlignment="1" applyProtection="1">
      <alignment horizontal="center"/>
      <protection locked="0"/>
    </xf>
    <xf numFmtId="2" fontId="0" fillId="0" borderId="0" xfId="0" applyNumberFormat="1" applyBorder="1" applyProtection="1">
      <protection locked="0"/>
    </xf>
    <xf numFmtId="0" fontId="1" fillId="2" borderId="0" xfId="0" applyFont="1" applyFill="1" applyAlignment="1" applyProtection="1"/>
    <xf numFmtId="0" fontId="0" fillId="2" borderId="0" xfId="0" applyFill="1" applyProtection="1"/>
    <xf numFmtId="0" fontId="0" fillId="0" borderId="0" xfId="0" applyProtection="1"/>
    <xf numFmtId="0" fontId="2" fillId="2" borderId="0" xfId="0" applyFont="1" applyFill="1" applyAlignment="1" applyProtection="1">
      <alignment horizontal="center" vertical="top"/>
    </xf>
    <xf numFmtId="0" fontId="2" fillId="5" borderId="48" xfId="0" applyFont="1" applyFill="1" applyBorder="1" applyAlignment="1" applyProtection="1">
      <alignment vertical="top" wrapText="1"/>
    </xf>
    <xf numFmtId="0" fontId="16" fillId="2" borderId="0" xfId="0" applyFont="1" applyFill="1" applyAlignment="1" applyProtection="1">
      <alignment horizontal="center" vertical="top"/>
    </xf>
    <xf numFmtId="0" fontId="2" fillId="3" borderId="0" xfId="0" applyFont="1" applyFill="1" applyAlignment="1" applyProtection="1">
      <alignment horizontal="center" vertical="top"/>
    </xf>
    <xf numFmtId="0" fontId="10" fillId="3" borderId="0" xfId="0" applyFont="1" applyFill="1" applyAlignment="1" applyProtection="1">
      <alignment vertical="top"/>
    </xf>
    <xf numFmtId="0" fontId="2" fillId="3" borderId="0" xfId="0" applyFont="1" applyFill="1" applyAlignment="1" applyProtection="1">
      <alignment vertical="top"/>
    </xf>
    <xf numFmtId="0" fontId="2" fillId="5" borderId="47" xfId="0" applyFont="1" applyFill="1" applyBorder="1" applyAlignment="1" applyProtection="1">
      <alignment vertical="top" wrapText="1"/>
    </xf>
    <xf numFmtId="0" fontId="10" fillId="2" borderId="0" xfId="0" applyFont="1" applyFill="1" applyAlignment="1" applyProtection="1">
      <alignment vertical="top"/>
    </xf>
    <xf numFmtId="0" fontId="2" fillId="2" borderId="0" xfId="0" applyFont="1" applyFill="1" applyAlignment="1" applyProtection="1">
      <alignment vertical="top"/>
    </xf>
    <xf numFmtId="0" fontId="11"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center" vertical="top"/>
    </xf>
    <xf numFmtId="0" fontId="4" fillId="2" borderId="0" xfId="0" applyFont="1" applyFill="1" applyBorder="1" applyAlignment="1" applyProtection="1">
      <alignment horizontal="center"/>
    </xf>
    <xf numFmtId="165" fontId="16" fillId="2" borderId="0" xfId="0" applyNumberFormat="1" applyFont="1" applyFill="1" applyBorder="1" applyAlignment="1" applyProtection="1">
      <alignment horizontal="center" vertical="top"/>
    </xf>
    <xf numFmtId="0" fontId="16" fillId="2" borderId="0" xfId="0" applyFont="1" applyFill="1" applyBorder="1" applyAlignment="1" applyProtection="1">
      <alignment horizontal="center"/>
    </xf>
    <xf numFmtId="0" fontId="5" fillId="2" borderId="0" xfId="0" applyFont="1" applyFill="1" applyBorder="1" applyProtection="1"/>
    <xf numFmtId="0" fontId="5" fillId="0" borderId="0" xfId="0" applyFont="1" applyFill="1" applyProtection="1"/>
    <xf numFmtId="0" fontId="0" fillId="0" borderId="0" xfId="0" applyFill="1" applyProtection="1"/>
    <xf numFmtId="0" fontId="5" fillId="2" borderId="0" xfId="0" applyFont="1" applyFill="1" applyBorder="1" applyAlignment="1" applyProtection="1">
      <alignment horizontal="center"/>
    </xf>
    <xf numFmtId="0" fontId="5" fillId="0" borderId="0" xfId="0" applyFont="1" applyBorder="1" applyProtection="1"/>
    <xf numFmtId="14" fontId="5" fillId="2" borderId="0" xfId="0" applyNumberFormat="1" applyFont="1" applyFill="1" applyBorder="1" applyAlignment="1" applyProtection="1">
      <alignment horizontal="center"/>
    </xf>
    <xf numFmtId="14" fontId="18" fillId="2" borderId="0" xfId="0" applyNumberFormat="1" applyFont="1" applyFill="1" applyBorder="1" applyAlignment="1" applyProtection="1">
      <alignment horizontal="center"/>
    </xf>
    <xf numFmtId="14" fontId="5" fillId="2" borderId="0" xfId="0" applyNumberFormat="1" applyFont="1" applyFill="1" applyBorder="1" applyProtection="1"/>
    <xf numFmtId="0" fontId="19" fillId="2" borderId="0" xfId="0" applyFont="1" applyFill="1" applyBorder="1" applyProtection="1"/>
    <xf numFmtId="164" fontId="5" fillId="2" borderId="0" xfId="0" applyNumberFormat="1" applyFont="1" applyFill="1" applyBorder="1" applyAlignment="1" applyProtection="1">
      <alignment horizontal="center"/>
    </xf>
    <xf numFmtId="0" fontId="4" fillId="2" borderId="0" xfId="0" applyFont="1" applyFill="1" applyBorder="1" applyAlignment="1" applyProtection="1">
      <alignment horizontal="left" vertical="center"/>
    </xf>
    <xf numFmtId="0" fontId="8" fillId="2" borderId="0" xfId="0" applyFont="1" applyFill="1" applyAlignment="1" applyProtection="1">
      <alignment horizontal="center" wrapText="1"/>
    </xf>
    <xf numFmtId="0" fontId="21" fillId="2" borderId="0" xfId="1" applyFont="1" applyFill="1" applyBorder="1" applyAlignment="1" applyProtection="1">
      <alignment horizontal="center"/>
    </xf>
    <xf numFmtId="0" fontId="0" fillId="2" borderId="0" xfId="0" applyFill="1" applyBorder="1" applyProtection="1"/>
    <xf numFmtId="0" fontId="0" fillId="0" borderId="0" xfId="0" applyBorder="1" applyProtection="1"/>
    <xf numFmtId="0" fontId="9" fillId="0" borderId="0" xfId="0" applyFont="1" applyBorder="1" applyProtection="1"/>
    <xf numFmtId="0" fontId="5" fillId="0" borderId="0" xfId="0" applyFont="1" applyProtection="1"/>
    <xf numFmtId="0" fontId="0" fillId="0" borderId="0" xfId="0" applyAlignment="1" applyProtection="1"/>
    <xf numFmtId="0" fontId="2" fillId="2" borderId="2" xfId="0" applyFont="1" applyFill="1" applyBorder="1" applyAlignment="1" applyProtection="1">
      <alignment horizontal="center" vertical="top"/>
      <protection locked="0"/>
    </xf>
    <xf numFmtId="0" fontId="16" fillId="2" borderId="0" xfId="0" applyFont="1" applyFill="1" applyAlignment="1" applyProtection="1">
      <alignment vertical="top"/>
    </xf>
    <xf numFmtId="0" fontId="3" fillId="2" borderId="0" xfId="0" applyFont="1" applyFill="1" applyAlignment="1" applyProtection="1">
      <alignment horizontal="center" vertical="top" wrapText="1"/>
    </xf>
    <xf numFmtId="164" fontId="16" fillId="2" borderId="0" xfId="0" applyNumberFormat="1" applyFont="1" applyFill="1" applyBorder="1" applyAlignment="1" applyProtection="1">
      <alignment horizontal="center" vertical="top"/>
    </xf>
    <xf numFmtId="164" fontId="2" fillId="2" borderId="0" xfId="0" applyNumberFormat="1" applyFont="1" applyFill="1" applyAlignment="1" applyProtection="1">
      <alignment horizontal="center" vertical="top"/>
    </xf>
    <xf numFmtId="0" fontId="16" fillId="2" borderId="0" xfId="0" applyFont="1" applyFill="1" applyBorder="1" applyAlignment="1" applyProtection="1">
      <alignment vertical="top" wrapText="1"/>
    </xf>
    <xf numFmtId="0" fontId="29" fillId="2" borderId="0" xfId="0" applyFont="1" applyFill="1" applyBorder="1" applyAlignment="1" applyProtection="1">
      <alignment horizontal="center" vertical="top"/>
    </xf>
    <xf numFmtId="0" fontId="27" fillId="2" borderId="0" xfId="0" applyFont="1" applyFill="1" applyBorder="1" applyAlignment="1" applyProtection="1">
      <alignment horizontal="center"/>
    </xf>
    <xf numFmtId="164" fontId="29" fillId="2" borderId="0" xfId="0" applyNumberFormat="1" applyFont="1" applyFill="1" applyBorder="1" applyAlignment="1" applyProtection="1">
      <alignment horizontal="center" vertical="top"/>
    </xf>
    <xf numFmtId="0" fontId="29" fillId="2" borderId="0" xfId="0" applyFont="1" applyFill="1" applyAlignment="1" applyProtection="1">
      <alignment horizontal="center" vertical="top"/>
    </xf>
    <xf numFmtId="0" fontId="30" fillId="2" borderId="0" xfId="0" applyFont="1" applyFill="1" applyBorder="1" applyAlignment="1" applyProtection="1">
      <alignment vertical="top" wrapText="1"/>
    </xf>
    <xf numFmtId="0" fontId="28" fillId="2" borderId="0" xfId="0" applyFont="1" applyFill="1" applyBorder="1" applyAlignment="1" applyProtection="1">
      <alignment vertical="top" wrapText="1"/>
    </xf>
    <xf numFmtId="0" fontId="6" fillId="2" borderId="0" xfId="0" applyFont="1" applyFill="1" applyBorder="1" applyProtection="1"/>
    <xf numFmtId="0" fontId="24" fillId="5" borderId="13" xfId="0" applyFont="1" applyFill="1" applyBorder="1" applyAlignment="1" applyProtection="1">
      <alignment vertical="top" wrapText="1"/>
    </xf>
    <xf numFmtId="0" fontId="24" fillId="5" borderId="14" xfId="0" applyFont="1" applyFill="1" applyBorder="1" applyAlignment="1" applyProtection="1">
      <alignment vertical="top" wrapText="1"/>
    </xf>
    <xf numFmtId="0" fontId="24" fillId="5" borderId="15" xfId="0" applyFont="1" applyFill="1" applyBorder="1" applyAlignment="1" applyProtection="1">
      <alignment vertical="top" wrapText="1"/>
    </xf>
    <xf numFmtId="0" fontId="1" fillId="3" borderId="42" xfId="0" applyFont="1" applyFill="1" applyBorder="1" applyAlignment="1" applyProtection="1">
      <alignment horizontal="center"/>
    </xf>
    <xf numFmtId="0" fontId="1" fillId="3" borderId="43" xfId="0" applyFont="1" applyFill="1" applyBorder="1" applyAlignment="1" applyProtection="1">
      <alignment horizontal="center"/>
    </xf>
    <xf numFmtId="0" fontId="1" fillId="3" borderId="30" xfId="0" applyFont="1" applyFill="1" applyBorder="1" applyAlignment="1" applyProtection="1">
      <alignment horizontal="center"/>
    </xf>
    <xf numFmtId="0" fontId="6" fillId="2" borderId="0" xfId="0" applyFont="1" applyFill="1" applyBorder="1" applyAlignment="1" applyProtection="1">
      <alignment horizontal="center"/>
    </xf>
    <xf numFmtId="164" fontId="0" fillId="2" borderId="5" xfId="0" applyNumberFormat="1" applyFill="1" applyBorder="1" applyAlignment="1" applyProtection="1">
      <alignment horizontal="center"/>
    </xf>
    <xf numFmtId="0" fontId="5" fillId="2" borderId="0" xfId="0" applyFont="1" applyFill="1" applyProtection="1"/>
    <xf numFmtId="14" fontId="12" fillId="2" borderId="0" xfId="0" applyNumberFormat="1" applyFont="1" applyFill="1" applyBorder="1" applyAlignment="1" applyProtection="1">
      <alignment horizontal="center"/>
    </xf>
    <xf numFmtId="0" fontId="17" fillId="2" borderId="0" xfId="0" applyFont="1" applyFill="1" applyBorder="1" applyAlignment="1" applyProtection="1">
      <alignment horizontal="center" wrapText="1"/>
    </xf>
    <xf numFmtId="0" fontId="6" fillId="2" borderId="0" xfId="0" applyFont="1" applyFill="1" applyAlignment="1" applyProtection="1">
      <alignment horizontal="center"/>
    </xf>
    <xf numFmtId="0" fontId="6" fillId="2" borderId="0" xfId="0" applyFont="1" applyFill="1" applyProtection="1"/>
    <xf numFmtId="0" fontId="4" fillId="2" borderId="0" xfId="0" applyFont="1" applyFill="1" applyBorder="1" applyAlignment="1" applyProtection="1"/>
    <xf numFmtId="0" fontId="39" fillId="0" borderId="0" xfId="0" applyFont="1" applyBorder="1" applyAlignment="1" applyProtection="1"/>
    <xf numFmtId="0" fontId="9" fillId="0" borderId="0" xfId="0" applyFont="1" applyBorder="1" applyAlignment="1" applyProtection="1"/>
    <xf numFmtId="0" fontId="0" fillId="0" borderId="0" xfId="0" applyAlignment="1" applyProtection="1">
      <alignment horizontal="center"/>
    </xf>
    <xf numFmtId="0" fontId="5" fillId="2" borderId="0" xfId="0" applyFont="1" applyFill="1" applyAlignment="1" applyProtection="1">
      <alignment horizontal="center"/>
    </xf>
    <xf numFmtId="164" fontId="6" fillId="2" borderId="1" xfId="0" applyNumberFormat="1" applyFont="1" applyFill="1" applyBorder="1" applyAlignment="1" applyProtection="1">
      <alignment horizontal="center"/>
    </xf>
    <xf numFmtId="2" fontId="0" fillId="2" borderId="5" xfId="0" applyNumberFormat="1" applyFill="1" applyBorder="1" applyAlignment="1" applyProtection="1">
      <alignment horizontal="center"/>
    </xf>
    <xf numFmtId="2" fontId="0" fillId="2" borderId="7" xfId="0" applyNumberFormat="1" applyFill="1" applyBorder="1" applyAlignment="1" applyProtection="1">
      <alignment horizontal="center"/>
    </xf>
    <xf numFmtId="0" fontId="0" fillId="2" borderId="0" xfId="0" applyFill="1" applyAlignment="1" applyProtection="1">
      <alignment horizontal="center"/>
    </xf>
    <xf numFmtId="2" fontId="0" fillId="2" borderId="22" xfId="0" applyNumberFormat="1" applyFill="1" applyBorder="1" applyAlignment="1" applyProtection="1">
      <alignment horizontal="center"/>
    </xf>
    <xf numFmtId="0" fontId="24" fillId="2" borderId="0" xfId="0" applyFont="1" applyFill="1" applyBorder="1" applyAlignment="1" applyProtection="1">
      <alignment horizontal="center" vertical="top"/>
    </xf>
    <xf numFmtId="0" fontId="2" fillId="2" borderId="0" xfId="0" applyFont="1" applyFill="1" applyBorder="1" applyAlignment="1" applyProtection="1">
      <alignment horizontal="center" vertical="center" wrapText="1"/>
    </xf>
    <xf numFmtId="164" fontId="11" fillId="2" borderId="0" xfId="0" applyNumberFormat="1" applyFont="1" applyFill="1" applyBorder="1" applyAlignment="1" applyProtection="1">
      <alignment horizontal="center" vertical="top"/>
    </xf>
    <xf numFmtId="0" fontId="1" fillId="3" borderId="0" xfId="0" applyFont="1" applyFill="1" applyAlignment="1" applyProtection="1">
      <alignment horizontal="center"/>
    </xf>
    <xf numFmtId="164" fontId="2" fillId="2" borderId="38" xfId="0" applyNumberFormat="1" applyFont="1" applyFill="1" applyBorder="1" applyAlignment="1" applyProtection="1">
      <alignment horizontal="center" vertical="top"/>
    </xf>
    <xf numFmtId="164" fontId="2" fillId="2" borderId="39" xfId="0" applyNumberFormat="1" applyFont="1" applyFill="1" applyBorder="1" applyAlignment="1" applyProtection="1">
      <alignment horizontal="center" vertical="top"/>
    </xf>
    <xf numFmtId="164" fontId="2" fillId="2" borderId="40" xfId="0" applyNumberFormat="1" applyFont="1" applyFill="1" applyBorder="1" applyAlignment="1" applyProtection="1">
      <alignment horizontal="center" vertical="top"/>
    </xf>
    <xf numFmtId="0" fontId="4" fillId="2" borderId="0" xfId="0" applyFont="1" applyFill="1" applyAlignment="1" applyProtection="1">
      <alignment horizont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21" xfId="0" applyFont="1" applyFill="1" applyBorder="1" applyAlignment="1" applyProtection="1">
      <alignment horizontal="center"/>
    </xf>
    <xf numFmtId="0" fontId="1" fillId="3" borderId="5" xfId="0" applyFont="1" applyFill="1" applyBorder="1" applyAlignment="1" applyProtection="1">
      <alignment horizontal="center"/>
    </xf>
    <xf numFmtId="0" fontId="1" fillId="4" borderId="0" xfId="0" applyFont="1" applyFill="1" applyAlignment="1" applyProtection="1">
      <alignment horizontal="center"/>
    </xf>
    <xf numFmtId="0" fontId="0" fillId="4" borderId="2" xfId="0" applyFill="1" applyBorder="1" applyAlignment="1" applyProtection="1">
      <alignment horizontal="center"/>
    </xf>
    <xf numFmtId="2" fontId="0" fillId="2" borderId="20" xfId="0" applyNumberFormat="1" applyFill="1" applyBorder="1" applyAlignment="1" applyProtection="1">
      <alignment horizontal="center"/>
    </xf>
    <xf numFmtId="0" fontId="0" fillId="4" borderId="2" xfId="0" applyNumberFormat="1" applyFill="1" applyBorder="1" applyAlignment="1" applyProtection="1">
      <alignment horizontal="center"/>
    </xf>
    <xf numFmtId="0" fontId="7" fillId="2" borderId="0" xfId="1" applyFill="1" applyAlignment="1" applyProtection="1">
      <alignment horizontal="center"/>
    </xf>
    <xf numFmtId="0" fontId="5" fillId="2" borderId="0" xfId="0" applyFont="1" applyFill="1" applyAlignment="1" applyProtection="1">
      <alignment horizontal="left"/>
    </xf>
    <xf numFmtId="0" fontId="5" fillId="0" borderId="0" xfId="0" applyFont="1" applyAlignment="1" applyProtection="1">
      <alignment horizontal="left"/>
    </xf>
    <xf numFmtId="0" fontId="4"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9" fillId="0" borderId="0" xfId="0" applyFont="1" applyBorder="1" applyAlignment="1" applyProtection="1">
      <alignment horizontal="center"/>
    </xf>
    <xf numFmtId="0" fontId="24" fillId="2" borderId="3" xfId="0" applyFont="1" applyFill="1" applyBorder="1" applyAlignment="1" applyProtection="1">
      <alignment horizontal="center" vertical="center"/>
    </xf>
    <xf numFmtId="0" fontId="24" fillId="2" borderId="4" xfId="0"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wrapText="1"/>
    </xf>
    <xf numFmtId="0" fontId="2" fillId="5" borderId="6" xfId="0" applyFont="1" applyFill="1" applyBorder="1" applyAlignment="1" applyProtection="1">
      <alignment horizontal="center" vertical="top" wrapText="1"/>
    </xf>
    <xf numFmtId="0" fontId="1" fillId="2" borderId="0" xfId="0" applyFont="1" applyFill="1" applyAlignment="1" applyProtection="1">
      <alignment horizontal="center"/>
    </xf>
    <xf numFmtId="0" fontId="3" fillId="2" borderId="0" xfId="0" applyFont="1" applyFill="1" applyProtection="1"/>
    <xf numFmtId="164" fontId="0" fillId="4" borderId="2" xfId="0" applyNumberFormat="1" applyFill="1" applyBorder="1" applyAlignment="1" applyProtection="1">
      <alignment horizontal="center"/>
    </xf>
    <xf numFmtId="0" fontId="2" fillId="5" borderId="3" xfId="0" applyFont="1" applyFill="1" applyBorder="1" applyAlignment="1" applyProtection="1">
      <alignment vertical="top" wrapText="1"/>
    </xf>
    <xf numFmtId="0" fontId="2" fillId="5" borderId="6" xfId="0" applyFont="1" applyFill="1" applyBorder="1" applyAlignment="1" applyProtection="1">
      <alignment vertical="top" wrapText="1"/>
    </xf>
    <xf numFmtId="0" fontId="2" fillId="5" borderId="8" xfId="0" applyFont="1" applyFill="1" applyBorder="1" applyAlignment="1" applyProtection="1">
      <alignment vertical="top" wrapText="1"/>
    </xf>
    <xf numFmtId="0" fontId="2" fillId="2" borderId="29" xfId="0" applyFont="1" applyFill="1" applyBorder="1" applyAlignment="1" applyProtection="1">
      <alignment horizontal="center" vertical="top"/>
    </xf>
    <xf numFmtId="0" fontId="2" fillId="3" borderId="18" xfId="0" applyFont="1" applyFill="1" applyBorder="1" applyAlignment="1" applyProtection="1">
      <alignment horizontal="center" vertical="top"/>
    </xf>
    <xf numFmtId="0" fontId="2" fillId="3" borderId="24" xfId="0" applyFont="1" applyFill="1" applyBorder="1" applyAlignment="1" applyProtection="1">
      <alignment horizontal="center" vertical="top"/>
    </xf>
    <xf numFmtId="0" fontId="1" fillId="3" borderId="24" xfId="0" applyFont="1" applyFill="1" applyBorder="1" applyAlignment="1" applyProtection="1">
      <alignment horizontal="center"/>
    </xf>
    <xf numFmtId="165" fontId="2" fillId="2" borderId="29" xfId="0" applyNumberFormat="1" applyFont="1" applyFill="1" applyBorder="1" applyAlignment="1" applyProtection="1">
      <alignment horizontal="center" vertical="top"/>
    </xf>
    <xf numFmtId="0" fontId="2" fillId="5" borderId="31" xfId="0" applyFont="1" applyFill="1" applyBorder="1" applyAlignment="1" applyProtection="1">
      <alignment vertical="top" wrapText="1"/>
    </xf>
    <xf numFmtId="0" fontId="22" fillId="2" borderId="0" xfId="0" applyFont="1" applyFill="1" applyBorder="1" applyAlignment="1" applyProtection="1">
      <alignment vertical="top"/>
    </xf>
    <xf numFmtId="0" fontId="23" fillId="2" borderId="0" xfId="0" applyFont="1" applyFill="1" applyBorder="1" applyAlignment="1" applyProtection="1">
      <alignment horizontal="center" vertical="top"/>
    </xf>
    <xf numFmtId="164" fontId="11" fillId="2" borderId="2" xfId="0" applyNumberFormat="1" applyFont="1" applyFill="1" applyBorder="1" applyAlignment="1" applyProtection="1">
      <alignment horizontal="center" vertical="top"/>
    </xf>
    <xf numFmtId="164" fontId="2" fillId="2" borderId="0" xfId="0" applyNumberFormat="1" applyFont="1" applyFill="1" applyBorder="1" applyAlignment="1" applyProtection="1">
      <alignment horizontal="center" vertical="top"/>
    </xf>
    <xf numFmtId="164" fontId="2" fillId="2" borderId="1" xfId="0" applyNumberFormat="1" applyFont="1" applyFill="1" applyBorder="1" applyAlignment="1" applyProtection="1">
      <alignment horizontal="center" vertical="top"/>
    </xf>
    <xf numFmtId="0" fontId="2" fillId="5" borderId="6" xfId="0" applyFont="1" applyFill="1" applyBorder="1" applyAlignment="1" applyProtection="1">
      <alignment vertical="top"/>
    </xf>
    <xf numFmtId="165" fontId="2" fillId="2" borderId="27" xfId="0" applyNumberFormat="1" applyFont="1" applyFill="1" applyBorder="1" applyAlignment="1" applyProtection="1">
      <alignment horizontal="center" vertical="top"/>
    </xf>
    <xf numFmtId="0" fontId="2" fillId="2" borderId="24" xfId="0" applyFont="1" applyFill="1" applyBorder="1" applyAlignment="1" applyProtection="1">
      <alignment horizontal="center" vertical="top"/>
    </xf>
    <xf numFmtId="0" fontId="15" fillId="3" borderId="25" xfId="0" applyFont="1" applyFill="1" applyBorder="1" applyAlignment="1" applyProtection="1">
      <alignment horizontal="center" vertical="top"/>
    </xf>
    <xf numFmtId="0" fontId="15" fillId="3" borderId="0" xfId="0" applyFont="1" applyFill="1" applyBorder="1" applyAlignment="1" applyProtection="1">
      <alignment horizontal="center" vertical="top"/>
    </xf>
    <xf numFmtId="0" fontId="15" fillId="3" borderId="0" xfId="0" applyFont="1" applyFill="1" applyBorder="1" applyAlignment="1" applyProtection="1">
      <alignment horizontal="center"/>
    </xf>
    <xf numFmtId="165" fontId="15" fillId="2" borderId="26" xfId="0" applyNumberFormat="1" applyFont="1" applyFill="1" applyBorder="1" applyAlignment="1" applyProtection="1">
      <alignment horizontal="center" vertical="top"/>
    </xf>
    <xf numFmtId="0" fontId="15" fillId="2" borderId="26" xfId="0" applyFont="1" applyFill="1" applyBorder="1" applyAlignment="1" applyProtection="1">
      <alignment horizontal="center" vertical="top"/>
    </xf>
    <xf numFmtId="0" fontId="15" fillId="2" borderId="28" xfId="0" applyFont="1" applyFill="1" applyBorder="1" applyAlignment="1" applyProtection="1">
      <alignment horizontal="center" vertical="top"/>
    </xf>
    <xf numFmtId="165" fontId="15" fillId="2" borderId="1" xfId="0" applyNumberFormat="1" applyFont="1" applyFill="1" applyBorder="1" applyAlignment="1" applyProtection="1">
      <alignment horizontal="center" vertical="top"/>
    </xf>
    <xf numFmtId="0" fontId="15" fillId="2" borderId="1" xfId="0" applyFont="1" applyFill="1" applyBorder="1" applyAlignment="1" applyProtection="1">
      <alignment horizontal="center" vertical="top"/>
    </xf>
    <xf numFmtId="0" fontId="15" fillId="2" borderId="7" xfId="0" applyFont="1" applyFill="1" applyBorder="1" applyAlignment="1" applyProtection="1">
      <alignment horizontal="center" vertical="top"/>
    </xf>
    <xf numFmtId="0" fontId="15" fillId="3" borderId="13" xfId="0" applyFont="1" applyFill="1" applyBorder="1" applyAlignment="1" applyProtection="1">
      <alignment horizontal="center" vertical="top"/>
    </xf>
    <xf numFmtId="0" fontId="15" fillId="3" borderId="14" xfId="0" applyFont="1" applyFill="1" applyBorder="1" applyAlignment="1" applyProtection="1">
      <alignment horizontal="center" vertical="top"/>
    </xf>
    <xf numFmtId="0" fontId="15" fillId="3" borderId="14" xfId="0" applyFont="1" applyFill="1" applyBorder="1" applyAlignment="1" applyProtection="1">
      <alignment horizontal="center"/>
    </xf>
    <xf numFmtId="165" fontId="15" fillId="2" borderId="9" xfId="0" applyNumberFormat="1" applyFont="1" applyFill="1" applyBorder="1" applyAlignment="1" applyProtection="1">
      <alignment horizontal="center" vertical="top"/>
    </xf>
    <xf numFmtId="0" fontId="15" fillId="2" borderId="9" xfId="0" applyFont="1" applyFill="1" applyBorder="1" applyAlignment="1" applyProtection="1">
      <alignment horizontal="center" vertical="top"/>
    </xf>
    <xf numFmtId="0" fontId="15" fillId="2" borderId="22" xfId="0" applyFont="1" applyFill="1" applyBorder="1" applyAlignment="1" applyProtection="1">
      <alignment horizontal="center" vertical="top"/>
    </xf>
    <xf numFmtId="0" fontId="17" fillId="2" borderId="0" xfId="0" applyFont="1" applyFill="1" applyBorder="1" applyAlignment="1" applyProtection="1">
      <alignment wrapText="1"/>
    </xf>
    <xf numFmtId="0" fontId="38" fillId="6" borderId="1" xfId="0" applyFont="1" applyFill="1" applyBorder="1" applyAlignment="1">
      <alignment horizontal="center"/>
    </xf>
    <xf numFmtId="164" fontId="37" fillId="2" borderId="1" xfId="0" applyNumberFormat="1" applyFont="1" applyFill="1" applyBorder="1" applyAlignment="1">
      <alignment horizontal="center" vertical="center"/>
    </xf>
    <xf numFmtId="0" fontId="36" fillId="2" borderId="0" xfId="0" applyFont="1" applyFill="1" applyAlignment="1">
      <alignment horizontal="center"/>
    </xf>
    <xf numFmtId="0" fontId="1" fillId="2" borderId="0" xfId="0" applyFont="1" applyFill="1" applyAlignment="1" applyProtection="1">
      <alignment horizontal="center"/>
    </xf>
    <xf numFmtId="0" fontId="2" fillId="2" borderId="0" xfId="0" applyFont="1" applyFill="1" applyAlignment="1" applyProtection="1">
      <alignment horizontal="center" vertical="top"/>
    </xf>
    <xf numFmtId="164" fontId="11" fillId="2" borderId="18" xfId="2" applyNumberFormat="1" applyFont="1" applyFill="1" applyBorder="1" applyAlignment="1" applyProtection="1">
      <alignment horizontal="center" vertical="top"/>
    </xf>
    <xf numFmtId="164" fontId="11" fillId="2" borderId="19" xfId="2" applyNumberFormat="1" applyFont="1" applyFill="1" applyBorder="1" applyAlignment="1" applyProtection="1">
      <alignment horizontal="center" vertical="top"/>
    </xf>
    <xf numFmtId="0" fontId="19"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wrapText="1"/>
    </xf>
    <xf numFmtId="0" fontId="16" fillId="2" borderId="0" xfId="0" applyFont="1" applyFill="1" applyBorder="1" applyAlignment="1" applyProtection="1">
      <alignment horizontal="center" vertical="top"/>
    </xf>
    <xf numFmtId="0" fontId="9" fillId="0" borderId="0" xfId="0" applyFont="1" applyBorder="1" applyAlignment="1" applyProtection="1">
      <alignment horizontal="center"/>
    </xf>
    <xf numFmtId="164" fontId="20"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xf>
    <xf numFmtId="0" fontId="2" fillId="2" borderId="16" xfId="0" applyFont="1" applyFill="1" applyBorder="1" applyAlignment="1" applyProtection="1">
      <alignment horizontal="center" vertical="top"/>
      <protection locked="0"/>
    </xf>
    <xf numFmtId="0" fontId="2" fillId="2" borderId="32" xfId="0" applyFont="1" applyFill="1" applyBorder="1" applyAlignment="1" applyProtection="1">
      <alignment horizontal="center" vertical="top"/>
      <protection locked="0"/>
    </xf>
    <xf numFmtId="0" fontId="2" fillId="2" borderId="17" xfId="0" applyFont="1" applyFill="1" applyBorder="1" applyAlignment="1" applyProtection="1">
      <alignment horizontal="center" vertical="top"/>
      <protection locked="0"/>
    </xf>
    <xf numFmtId="0" fontId="2" fillId="5" borderId="46" xfId="0" applyFont="1" applyFill="1" applyBorder="1" applyAlignment="1" applyProtection="1">
      <alignment horizontal="center" vertical="top" wrapText="1"/>
    </xf>
    <xf numFmtId="0" fontId="2" fillId="5" borderId="25" xfId="0" applyFont="1" applyFill="1" applyBorder="1" applyAlignment="1" applyProtection="1">
      <alignment horizontal="center" vertical="top" wrapText="1"/>
    </xf>
    <xf numFmtId="0" fontId="2" fillId="5" borderId="13" xfId="0" applyFont="1" applyFill="1" applyBorder="1" applyAlignment="1" applyProtection="1">
      <alignment horizontal="center" vertical="top" wrapText="1"/>
    </xf>
    <xf numFmtId="0" fontId="24" fillId="5" borderId="10" xfId="0" applyFont="1" applyFill="1" applyBorder="1" applyAlignment="1" applyProtection="1">
      <alignment horizontal="center" vertical="top" wrapText="1"/>
    </xf>
    <xf numFmtId="0" fontId="24" fillId="5" borderId="11" xfId="0" applyFont="1" applyFill="1" applyBorder="1" applyAlignment="1" applyProtection="1">
      <alignment horizontal="center" vertical="top" wrapText="1"/>
    </xf>
    <xf numFmtId="0" fontId="24" fillId="5" borderId="12" xfId="0" applyFont="1" applyFill="1" applyBorder="1" applyAlignment="1" applyProtection="1">
      <alignment horizontal="center" vertical="top" wrapText="1"/>
    </xf>
    <xf numFmtId="0" fontId="31" fillId="2" borderId="0" xfId="0" applyFont="1" applyFill="1" applyBorder="1" applyAlignment="1" applyProtection="1">
      <alignment horizontal="center" wrapText="1"/>
    </xf>
    <xf numFmtId="0" fontId="24" fillId="5" borderId="18" xfId="0" applyFont="1" applyFill="1" applyBorder="1" applyAlignment="1" applyProtection="1">
      <alignment horizontal="center" vertical="top"/>
    </xf>
    <xf numFmtId="0" fontId="24" fillId="5" borderId="24" xfId="0" applyFont="1" applyFill="1" applyBorder="1" applyAlignment="1" applyProtection="1">
      <alignment horizontal="center" vertical="top"/>
    </xf>
    <xf numFmtId="0" fontId="24" fillId="5" borderId="19" xfId="0" applyFont="1" applyFill="1" applyBorder="1" applyAlignment="1" applyProtection="1">
      <alignment horizontal="center" vertical="top"/>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164" fontId="11" fillId="2" borderId="18" xfId="0" applyNumberFormat="1" applyFont="1" applyFill="1" applyBorder="1" applyAlignment="1" applyProtection="1">
      <alignment horizontal="center" vertical="top"/>
    </xf>
    <xf numFmtId="164" fontId="11" fillId="2" borderId="19" xfId="0" applyNumberFormat="1" applyFont="1" applyFill="1" applyBorder="1" applyAlignment="1" applyProtection="1">
      <alignment horizontal="center" vertical="top"/>
    </xf>
    <xf numFmtId="2" fontId="0" fillId="2" borderId="44" xfId="0" applyNumberFormat="1" applyFill="1" applyBorder="1" applyAlignment="1" applyProtection="1">
      <alignment horizontal="center"/>
      <protection locked="0"/>
    </xf>
    <xf numFmtId="2" fontId="0" fillId="2" borderId="45" xfId="0" applyNumberFormat="1" applyFill="1" applyBorder="1" applyAlignment="1" applyProtection="1">
      <alignment horizontal="center"/>
      <protection locked="0"/>
    </xf>
    <xf numFmtId="2" fontId="1" fillId="3" borderId="44" xfId="0" applyNumberFormat="1" applyFont="1" applyFill="1" applyBorder="1" applyAlignment="1" applyProtection="1">
      <alignment horizontal="center"/>
    </xf>
    <xf numFmtId="2" fontId="1" fillId="3" borderId="45" xfId="0" applyNumberFormat="1" applyFont="1" applyFill="1" applyBorder="1" applyAlignment="1" applyProtection="1">
      <alignment horizontal="center"/>
    </xf>
    <xf numFmtId="0" fontId="27" fillId="3" borderId="0" xfId="0" applyFont="1" applyFill="1" applyBorder="1" applyAlignment="1" applyProtection="1">
      <alignment horizontal="center"/>
    </xf>
    <xf numFmtId="0" fontId="24" fillId="5" borderId="13" xfId="0" applyFont="1" applyFill="1" applyBorder="1" applyAlignment="1" applyProtection="1">
      <alignment horizontal="center" vertical="top" wrapText="1"/>
    </xf>
    <xf numFmtId="0" fontId="24" fillId="5" borderId="14" xfId="0" applyFont="1" applyFill="1" applyBorder="1" applyAlignment="1" applyProtection="1">
      <alignment horizontal="center" vertical="top" wrapText="1"/>
    </xf>
    <xf numFmtId="0" fontId="24" fillId="5" borderId="15" xfId="0" applyFont="1" applyFill="1" applyBorder="1" applyAlignment="1" applyProtection="1">
      <alignment horizontal="center" vertical="top" wrapText="1"/>
    </xf>
    <xf numFmtId="0" fontId="14" fillId="0" borderId="10" xfId="0" applyFont="1" applyBorder="1" applyAlignment="1" applyProtection="1">
      <alignment horizontal="center" vertical="center" wrapText="1"/>
    </xf>
    <xf numFmtId="0" fontId="14" fillId="0" borderId="35"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36" xfId="0" applyFont="1" applyBorder="1" applyAlignment="1" applyProtection="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8" fillId="2" borderId="0" xfId="0" applyFont="1" applyFill="1" applyAlignment="1" applyProtection="1">
      <alignment horizontal="center" wrapText="1"/>
    </xf>
    <xf numFmtId="0" fontId="8" fillId="2" borderId="14" xfId="0" applyFont="1" applyFill="1" applyBorder="1" applyAlignment="1" applyProtection="1">
      <alignment horizontal="center" wrapText="1"/>
    </xf>
    <xf numFmtId="0" fontId="29" fillId="2" borderId="0" xfId="0" applyFont="1" applyFill="1" applyBorder="1" applyAlignment="1" applyProtection="1">
      <alignment horizontal="center" vertical="center" wrapText="1"/>
    </xf>
    <xf numFmtId="0" fontId="24" fillId="5" borderId="10" xfId="0" applyFont="1" applyFill="1" applyBorder="1" applyAlignment="1" applyProtection="1">
      <alignment horizontal="center" vertical="top"/>
    </xf>
    <xf numFmtId="0" fontId="24" fillId="5" borderId="11" xfId="0" applyFont="1" applyFill="1" applyBorder="1" applyAlignment="1" applyProtection="1">
      <alignment horizontal="center" vertical="top"/>
    </xf>
    <xf numFmtId="0" fontId="24" fillId="5" borderId="12" xfId="0" applyFont="1" applyFill="1" applyBorder="1" applyAlignment="1" applyProtection="1">
      <alignment horizontal="center" vertical="top"/>
    </xf>
    <xf numFmtId="0" fontId="2" fillId="5" borderId="6" xfId="0" applyFont="1" applyFill="1" applyBorder="1" applyAlignment="1" applyProtection="1">
      <alignment horizontal="center" vertical="top" wrapText="1"/>
    </xf>
    <xf numFmtId="0" fontId="2" fillId="5" borderId="8" xfId="0" applyFont="1" applyFill="1" applyBorder="1" applyAlignment="1" applyProtection="1">
      <alignment horizontal="center" vertical="top" wrapText="1"/>
    </xf>
    <xf numFmtId="0" fontId="2" fillId="2" borderId="1" xfId="0" applyFont="1" applyFill="1" applyBorder="1" applyAlignment="1" applyProtection="1">
      <alignment horizontal="center" vertical="top"/>
      <protection locked="0"/>
    </xf>
    <xf numFmtId="0" fontId="2" fillId="2" borderId="9" xfId="0" applyFont="1" applyFill="1" applyBorder="1" applyAlignment="1" applyProtection="1">
      <alignment horizontal="center" vertical="top"/>
      <protection locked="0"/>
    </xf>
    <xf numFmtId="0" fontId="2" fillId="2" borderId="7" xfId="0" applyFont="1" applyFill="1" applyBorder="1" applyAlignment="1" applyProtection="1">
      <alignment horizontal="center" vertical="top"/>
      <protection locked="0"/>
    </xf>
    <xf numFmtId="0" fontId="2" fillId="2" borderId="22" xfId="0" applyFont="1" applyFill="1" applyBorder="1" applyAlignment="1" applyProtection="1">
      <alignment horizontal="center" vertical="top"/>
      <protection locked="0"/>
    </xf>
    <xf numFmtId="0" fontId="8" fillId="2" borderId="0" xfId="0" applyFont="1" applyFill="1" applyBorder="1" applyAlignment="1" applyProtection="1">
      <alignment horizontal="center" wrapText="1"/>
    </xf>
    <xf numFmtId="0" fontId="1" fillId="2" borderId="0" xfId="0" applyFont="1" applyFill="1" applyAlignment="1" applyProtection="1">
      <alignment horizontal="center" wrapText="1"/>
    </xf>
    <xf numFmtId="0" fontId="25" fillId="4" borderId="16" xfId="0" applyFont="1" applyFill="1" applyBorder="1" applyAlignment="1" applyProtection="1">
      <alignment horizontal="center" vertical="center" wrapText="1"/>
    </xf>
    <xf numFmtId="0" fontId="25" fillId="4" borderId="32" xfId="0" applyFont="1" applyFill="1" applyBorder="1" applyAlignment="1" applyProtection="1">
      <alignment horizontal="center" vertical="center" wrapText="1"/>
    </xf>
    <xf numFmtId="0" fontId="25" fillId="4" borderId="17" xfId="0" applyFont="1" applyFill="1" applyBorder="1" applyAlignment="1" applyProtection="1">
      <alignment horizontal="center" vertical="center" wrapText="1"/>
    </xf>
    <xf numFmtId="166" fontId="11" fillId="2" borderId="18" xfId="2" applyNumberFormat="1" applyFont="1" applyFill="1" applyBorder="1" applyAlignment="1" applyProtection="1">
      <alignment horizontal="center" vertical="top"/>
    </xf>
    <xf numFmtId="166" fontId="11" fillId="2" borderId="19" xfId="2" applyNumberFormat="1" applyFont="1" applyFill="1" applyBorder="1" applyAlignment="1" applyProtection="1">
      <alignment horizontal="center" vertical="top"/>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4" fillId="5" borderId="18" xfId="0" applyFont="1" applyFill="1" applyBorder="1" applyAlignment="1" applyProtection="1">
      <alignment horizontal="center" vertical="top" wrapText="1"/>
    </xf>
    <xf numFmtId="0" fontId="24" fillId="5" borderId="24" xfId="0" applyFont="1" applyFill="1" applyBorder="1" applyAlignment="1" applyProtection="1">
      <alignment horizontal="center" vertical="top" wrapText="1"/>
    </xf>
    <xf numFmtId="0" fontId="24" fillId="5" borderId="19" xfId="0" applyFont="1" applyFill="1" applyBorder="1" applyAlignment="1" applyProtection="1">
      <alignment horizontal="center" vertical="top" wrapText="1"/>
    </xf>
    <xf numFmtId="0" fontId="8" fillId="2" borderId="23" xfId="0" applyFont="1" applyFill="1" applyBorder="1" applyAlignment="1" applyProtection="1">
      <alignment horizontal="center" wrapText="1"/>
    </xf>
    <xf numFmtId="0" fontId="2" fillId="5" borderId="1" xfId="0" applyFont="1" applyFill="1" applyBorder="1" applyAlignment="1" applyProtection="1">
      <alignment horizontal="center" vertical="top" wrapText="1"/>
    </xf>
    <xf numFmtId="0" fontId="35" fillId="3" borderId="0" xfId="0" applyFont="1" applyFill="1" applyAlignment="1" applyProtection="1">
      <alignment horizontal="center"/>
    </xf>
    <xf numFmtId="0" fontId="35" fillId="3" borderId="33" xfId="0" applyFont="1" applyFill="1" applyBorder="1" applyAlignment="1" applyProtection="1">
      <alignment horizontal="center"/>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13.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205;NDICE!A1"/><Relationship Id="rId1" Type="http://schemas.openxmlformats.org/officeDocument/2006/relationships/image" Target="../media/image4.jpe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719137</xdr:colOff>
      <xdr:row>0</xdr:row>
      <xdr:rowOff>42862</xdr:rowOff>
    </xdr:from>
    <xdr:to>
      <xdr:col>6</xdr:col>
      <xdr:colOff>478646</xdr:colOff>
      <xdr:row>6</xdr:row>
      <xdr:rowOff>64808</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3137" y="42862"/>
          <a:ext cx="2807509"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404813</xdr:colOff>
      <xdr:row>0</xdr:row>
      <xdr:rowOff>86016</xdr:rowOff>
    </xdr:from>
    <xdr:ext cx="5850640" cy="968983"/>
    <xdr:sp macro="" textlink="">
      <xdr:nvSpPr>
        <xdr:cNvPr id="3" name="Rectángulo 2"/>
        <xdr:cNvSpPr/>
      </xdr:nvSpPr>
      <xdr:spPr>
        <a:xfrm>
          <a:off x="4214813" y="86016"/>
          <a:ext cx="5850640" cy="968983"/>
        </a:xfrm>
        <a:prstGeom prst="rect">
          <a:avLst/>
        </a:prstGeom>
        <a:noFill/>
      </xdr:spPr>
      <xdr:txBody>
        <a:bodyPr wrap="square" lIns="91440" tIns="45720" rIns="91440" bIns="45720">
          <a:spAutoFit/>
        </a:bodyPr>
        <a:lstStyle/>
        <a:p>
          <a:pPr algn="ctr"/>
          <a:r>
            <a:rPr lang="es-ES" sz="2800" b="1" i="0" cap="none" spc="0">
              <a:ln w="6600">
                <a:solidFill>
                  <a:schemeClr val="accent2"/>
                </a:solidFill>
                <a:prstDash val="solid"/>
              </a:ln>
              <a:solidFill>
                <a:srgbClr val="FF0000"/>
              </a:solidFill>
              <a:effectLst>
                <a:outerShdw dist="38100" dir="2700000" algn="tl" rotWithShape="0">
                  <a:schemeClr val="accent2"/>
                </a:outerShdw>
              </a:effectLst>
              <a:latin typeface="Calibri" panose="020F0502020204030204" pitchFamily="34" charset="0"/>
              <a:cs typeface="Calibri" panose="020F0502020204030204" pitchFamily="34" charset="0"/>
            </a:rPr>
            <a:t>Calculadora</a:t>
          </a:r>
          <a:r>
            <a:rPr lang="es-ES" sz="2800" b="1" i="0" cap="none" spc="0" baseline="0">
              <a:ln w="6600">
                <a:solidFill>
                  <a:schemeClr val="accent2"/>
                </a:solidFill>
                <a:prstDash val="solid"/>
              </a:ln>
              <a:solidFill>
                <a:srgbClr val="FF0000"/>
              </a:solidFill>
              <a:effectLst>
                <a:outerShdw dist="38100" dir="2700000" algn="tl" rotWithShape="0">
                  <a:schemeClr val="accent2"/>
                </a:outerShdw>
              </a:effectLst>
              <a:latin typeface="Calibri" panose="020F0502020204030204" pitchFamily="34" charset="0"/>
              <a:cs typeface="Calibri" panose="020F0502020204030204" pitchFamily="34" charset="0"/>
            </a:rPr>
            <a:t> del baremo del</a:t>
          </a:r>
        </a:p>
        <a:p>
          <a:pPr algn="ctr"/>
          <a:r>
            <a:rPr lang="es-ES" sz="2800" b="1" i="0" cap="none" spc="0" baseline="0">
              <a:ln w="6600">
                <a:solidFill>
                  <a:schemeClr val="accent2"/>
                </a:solidFill>
                <a:prstDash val="solid"/>
              </a:ln>
              <a:solidFill>
                <a:srgbClr val="FF0000"/>
              </a:solidFill>
              <a:effectLst>
                <a:outerShdw dist="38100" dir="2700000" algn="tl" rotWithShape="0">
                  <a:schemeClr val="accent2"/>
                </a:outerShdw>
              </a:effectLst>
              <a:latin typeface="Calibri" panose="020F0502020204030204" pitchFamily="34" charset="0"/>
              <a:cs typeface="Calibri" panose="020F0502020204030204" pitchFamily="34" charset="0"/>
            </a:rPr>
            <a:t>Concurso de Traslados</a:t>
          </a:r>
          <a:endParaRPr lang="es-ES" sz="2800" b="1" i="0" cap="none" spc="0">
            <a:ln w="6600">
              <a:solidFill>
                <a:schemeClr val="accent2"/>
              </a:solidFill>
              <a:prstDash val="solid"/>
            </a:ln>
            <a:solidFill>
              <a:srgbClr val="FF0000"/>
            </a:solidFill>
            <a:effectLst>
              <a:outerShdw dist="38100" dir="2700000" algn="tl" rotWithShape="0">
                <a:schemeClr val="accent2"/>
              </a:outerShdw>
            </a:effectLst>
            <a:latin typeface="Calibri" panose="020F0502020204030204" pitchFamily="34" charset="0"/>
            <a:cs typeface="Calibri" panose="020F0502020204030204" pitchFamily="34" charset="0"/>
          </a:endParaRPr>
        </a:p>
      </xdr:txBody>
    </xdr:sp>
    <xdr:clientData/>
  </xdr:oneCellAnchor>
  <xdr:twoCellAnchor editAs="oneCell">
    <xdr:from>
      <xdr:col>0</xdr:col>
      <xdr:colOff>0</xdr:colOff>
      <xdr:row>34</xdr:row>
      <xdr:rowOff>0</xdr:rowOff>
    </xdr:from>
    <xdr:to>
      <xdr:col>0</xdr:col>
      <xdr:colOff>304800</xdr:colOff>
      <xdr:row>35</xdr:row>
      <xdr:rowOff>123825</xdr:rowOff>
    </xdr:to>
    <xdr:sp macro="" textlink="">
      <xdr:nvSpPr>
        <xdr:cNvPr id="13313" name="AutoShape 1" descr="Icono Teléfono Rojo PNG transparente - StickPNG"/>
        <xdr:cNvSpPr>
          <a:spLocks noChangeAspect="1" noChangeArrowheads="1"/>
        </xdr:cNvSpPr>
      </xdr:nvSpPr>
      <xdr:spPr bwMode="auto">
        <a:xfrm>
          <a:off x="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397810</xdr:colOff>
      <xdr:row>32</xdr:row>
      <xdr:rowOff>135076</xdr:rowOff>
    </xdr:from>
    <xdr:to>
      <xdr:col>9</xdr:col>
      <xdr:colOff>244322</xdr:colOff>
      <xdr:row>36</xdr:row>
      <xdr:rowOff>44824</xdr:rowOff>
    </xdr:to>
    <xdr:pic>
      <xdr:nvPicPr>
        <xdr:cNvPr id="6" name="Imagen 5" descr="Teléfono Rojo Vintage - Gráficos vectoriales gratis en Pixaba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8884" y="6152635"/>
          <a:ext cx="995114" cy="626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1622847</xdr:colOff>
      <xdr:row>28</xdr:row>
      <xdr:rowOff>140073</xdr:rowOff>
    </xdr:from>
    <xdr:to>
      <xdr:col>7</xdr:col>
      <xdr:colOff>2062213</xdr:colOff>
      <xdr:row>31</xdr:row>
      <xdr:rowOff>42555</xdr:rowOff>
    </xdr:to>
    <xdr:pic>
      <xdr:nvPicPr>
        <xdr:cNvPr id="7" name="Imagen 6" descr="Internet Web Globo - Gráficos vectoriales gratis en Pixaba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7634803" y="5440455"/>
          <a:ext cx="439366" cy="440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2161644</xdr:colOff>
      <xdr:row>0</xdr:row>
      <xdr:rowOff>0</xdr:rowOff>
    </xdr:from>
    <xdr:to>
      <xdr:col>8</xdr:col>
      <xdr:colOff>324595</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09720" y="0"/>
          <a:ext cx="2806388"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83203</xdr:colOff>
      <xdr:row>6</xdr:row>
      <xdr:rowOff>222997</xdr:rowOff>
    </xdr:from>
    <xdr:to>
      <xdr:col>13</xdr:col>
      <xdr:colOff>520981</xdr:colOff>
      <xdr:row>7</xdr:row>
      <xdr:rowOff>289642</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1970232" y="2518693"/>
          <a:ext cx="43811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184897</xdr:colOff>
      <xdr:row>0</xdr:row>
      <xdr:rowOff>459441</xdr:rowOff>
    </xdr:from>
    <xdr:to>
      <xdr:col>11</xdr:col>
      <xdr:colOff>350834</xdr:colOff>
      <xdr:row>0</xdr:row>
      <xdr:rowOff>713832</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9827559" y="459441"/>
          <a:ext cx="871908" cy="2543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2161644</xdr:colOff>
      <xdr:row>0</xdr:row>
      <xdr:rowOff>0</xdr:rowOff>
    </xdr:from>
    <xdr:to>
      <xdr:col>8</xdr:col>
      <xdr:colOff>324595</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09720" y="0"/>
          <a:ext cx="2806388"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83203</xdr:colOff>
      <xdr:row>6</xdr:row>
      <xdr:rowOff>222997</xdr:rowOff>
    </xdr:from>
    <xdr:to>
      <xdr:col>13</xdr:col>
      <xdr:colOff>520981</xdr:colOff>
      <xdr:row>7</xdr:row>
      <xdr:rowOff>222406</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1970232" y="2518693"/>
          <a:ext cx="43811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537882</xdr:colOff>
      <xdr:row>0</xdr:row>
      <xdr:rowOff>420221</xdr:rowOff>
    </xdr:from>
    <xdr:to>
      <xdr:col>11</xdr:col>
      <xdr:colOff>703819</xdr:colOff>
      <xdr:row>0</xdr:row>
      <xdr:rowOff>674612</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0180544" y="420221"/>
          <a:ext cx="871908" cy="2543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2161644</xdr:colOff>
      <xdr:row>0</xdr:row>
      <xdr:rowOff>0</xdr:rowOff>
    </xdr:from>
    <xdr:to>
      <xdr:col>8</xdr:col>
      <xdr:colOff>324595</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7269" y="0"/>
          <a:ext cx="2807229"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83203</xdr:colOff>
      <xdr:row>6</xdr:row>
      <xdr:rowOff>222997</xdr:rowOff>
    </xdr:from>
    <xdr:to>
      <xdr:col>13</xdr:col>
      <xdr:colOff>520981</xdr:colOff>
      <xdr:row>7</xdr:row>
      <xdr:rowOff>289641</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3794270" y="3270328"/>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481853</xdr:colOff>
      <xdr:row>0</xdr:row>
      <xdr:rowOff>437031</xdr:rowOff>
    </xdr:from>
    <xdr:to>
      <xdr:col>11</xdr:col>
      <xdr:colOff>647790</xdr:colOff>
      <xdr:row>0</xdr:row>
      <xdr:rowOff>691422</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0124515" y="437031"/>
          <a:ext cx="871908" cy="2543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2464203</xdr:colOff>
      <xdr:row>0</xdr:row>
      <xdr:rowOff>39221</xdr:rowOff>
    </xdr:from>
    <xdr:to>
      <xdr:col>6</xdr:col>
      <xdr:colOff>156227</xdr:colOff>
      <xdr:row>0</xdr:row>
      <xdr:rowOff>1147017</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30" y="39221"/>
          <a:ext cx="2807509"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49585</xdr:colOff>
      <xdr:row>5</xdr:row>
      <xdr:rowOff>105335</xdr:rowOff>
    </xdr:from>
    <xdr:to>
      <xdr:col>12</xdr:col>
      <xdr:colOff>487363</xdr:colOff>
      <xdr:row>6</xdr:row>
      <xdr:rowOff>155171</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2499989" y="2216975"/>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374306</xdr:colOff>
      <xdr:row>0</xdr:row>
      <xdr:rowOff>425824</xdr:rowOff>
    </xdr:from>
    <xdr:to>
      <xdr:col>10</xdr:col>
      <xdr:colOff>411375</xdr:colOff>
      <xdr:row>0</xdr:row>
      <xdr:rowOff>680215</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0627688" y="425824"/>
          <a:ext cx="871908" cy="254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402601</xdr:colOff>
      <xdr:row>0</xdr:row>
      <xdr:rowOff>0</xdr:rowOff>
    </xdr:from>
    <xdr:to>
      <xdr:col>6</xdr:col>
      <xdr:colOff>44448</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0414" y="0"/>
          <a:ext cx="2804147"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60791</xdr:colOff>
      <xdr:row>3</xdr:row>
      <xdr:rowOff>10366</xdr:rowOff>
    </xdr:from>
    <xdr:to>
      <xdr:col>13</xdr:col>
      <xdr:colOff>498569</xdr:colOff>
      <xdr:row>3</xdr:row>
      <xdr:rowOff>446805</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3704622" y="1612138"/>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56309</xdr:colOff>
      <xdr:row>4</xdr:row>
      <xdr:rowOff>33899</xdr:rowOff>
    </xdr:from>
    <xdr:to>
      <xdr:col>13</xdr:col>
      <xdr:colOff>494087</xdr:colOff>
      <xdr:row>4</xdr:row>
      <xdr:rowOff>470338</xdr:rowOff>
    </xdr:to>
    <xdr:pic>
      <xdr:nvPicPr>
        <xdr:cNvPr id="4" name="Imagen 3"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3700140" y="2139936"/>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119062</xdr:colOff>
      <xdr:row>5</xdr:row>
      <xdr:rowOff>29416</xdr:rowOff>
    </xdr:from>
    <xdr:to>
      <xdr:col>13</xdr:col>
      <xdr:colOff>556840</xdr:colOff>
      <xdr:row>5</xdr:row>
      <xdr:rowOff>465855</xdr:rowOff>
    </xdr:to>
    <xdr:pic>
      <xdr:nvPicPr>
        <xdr:cNvPr id="5" name="Imagen 4"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3762893" y="2678939"/>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145676</xdr:colOff>
      <xdr:row>0</xdr:row>
      <xdr:rowOff>392206</xdr:rowOff>
    </xdr:from>
    <xdr:to>
      <xdr:col>9</xdr:col>
      <xdr:colOff>378849</xdr:colOff>
      <xdr:row>0</xdr:row>
      <xdr:rowOff>646597</xdr:rowOff>
    </xdr:to>
    <xdr:pic>
      <xdr:nvPicPr>
        <xdr:cNvPr id="6" name="Imagen 5">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0191750" y="392206"/>
          <a:ext cx="871908" cy="2543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940200</xdr:colOff>
      <xdr:row>0</xdr:row>
      <xdr:rowOff>0</xdr:rowOff>
    </xdr:from>
    <xdr:to>
      <xdr:col>4</xdr:col>
      <xdr:colOff>352327</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8171" y="0"/>
          <a:ext cx="2807509"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77601</xdr:colOff>
      <xdr:row>4</xdr:row>
      <xdr:rowOff>256615</xdr:rowOff>
    </xdr:from>
    <xdr:to>
      <xdr:col>14</xdr:col>
      <xdr:colOff>515379</xdr:colOff>
      <xdr:row>6</xdr:row>
      <xdr:rowOff>15097</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4270521" y="2329034"/>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633132</xdr:colOff>
      <xdr:row>0</xdr:row>
      <xdr:rowOff>437031</xdr:rowOff>
    </xdr:from>
    <xdr:to>
      <xdr:col>8</xdr:col>
      <xdr:colOff>743040</xdr:colOff>
      <xdr:row>0</xdr:row>
      <xdr:rowOff>691422</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0270191" y="437031"/>
          <a:ext cx="871908" cy="2543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906583</xdr:colOff>
      <xdr:row>0</xdr:row>
      <xdr:rowOff>0</xdr:rowOff>
    </xdr:from>
    <xdr:to>
      <xdr:col>8</xdr:col>
      <xdr:colOff>419562</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4321" y="0"/>
          <a:ext cx="2803867"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27174</xdr:colOff>
      <xdr:row>5</xdr:row>
      <xdr:rowOff>77322</xdr:rowOff>
    </xdr:from>
    <xdr:to>
      <xdr:col>14</xdr:col>
      <xdr:colOff>464952</xdr:colOff>
      <xdr:row>6</xdr:row>
      <xdr:rowOff>115951</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2466372" y="2429888"/>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218515</xdr:colOff>
      <xdr:row>0</xdr:row>
      <xdr:rowOff>448237</xdr:rowOff>
    </xdr:from>
    <xdr:to>
      <xdr:col>11</xdr:col>
      <xdr:colOff>384452</xdr:colOff>
      <xdr:row>0</xdr:row>
      <xdr:rowOff>702628</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9805148" y="448237"/>
          <a:ext cx="871908" cy="2543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906583</xdr:colOff>
      <xdr:row>0</xdr:row>
      <xdr:rowOff>0</xdr:rowOff>
    </xdr:from>
    <xdr:to>
      <xdr:col>8</xdr:col>
      <xdr:colOff>419563</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481" y="0"/>
          <a:ext cx="2807509"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77601</xdr:colOff>
      <xdr:row>5</xdr:row>
      <xdr:rowOff>60513</xdr:rowOff>
    </xdr:from>
    <xdr:to>
      <xdr:col>14</xdr:col>
      <xdr:colOff>515379</xdr:colOff>
      <xdr:row>6</xdr:row>
      <xdr:rowOff>99142</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2382329" y="2413079"/>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369794</xdr:colOff>
      <xdr:row>0</xdr:row>
      <xdr:rowOff>397809</xdr:rowOff>
    </xdr:from>
    <xdr:to>
      <xdr:col>11</xdr:col>
      <xdr:colOff>535731</xdr:colOff>
      <xdr:row>0</xdr:row>
      <xdr:rowOff>652200</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9821956" y="397809"/>
          <a:ext cx="871908" cy="2543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82952</xdr:colOff>
      <xdr:row>0</xdr:row>
      <xdr:rowOff>16808</xdr:rowOff>
    </xdr:from>
    <xdr:to>
      <xdr:col>5</xdr:col>
      <xdr:colOff>1192771</xdr:colOff>
      <xdr:row>0</xdr:row>
      <xdr:rowOff>1124604</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1217" y="16808"/>
          <a:ext cx="2807509"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8125</xdr:colOff>
      <xdr:row>5</xdr:row>
      <xdr:rowOff>91329</xdr:rowOff>
    </xdr:from>
    <xdr:to>
      <xdr:col>15</xdr:col>
      <xdr:colOff>445903</xdr:colOff>
      <xdr:row>6</xdr:row>
      <xdr:rowOff>129958</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4374735" y="2443895"/>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624449</xdr:colOff>
      <xdr:row>0</xdr:row>
      <xdr:rowOff>427505</xdr:rowOff>
    </xdr:from>
    <xdr:to>
      <xdr:col>10</xdr:col>
      <xdr:colOff>78812</xdr:colOff>
      <xdr:row>0</xdr:row>
      <xdr:rowOff>681896</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0104625" y="427505"/>
          <a:ext cx="871908" cy="2543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1427659</xdr:colOff>
      <xdr:row>0</xdr:row>
      <xdr:rowOff>0</xdr:rowOff>
    </xdr:from>
    <xdr:to>
      <xdr:col>6</xdr:col>
      <xdr:colOff>296300</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15615" y="0"/>
          <a:ext cx="2807509"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381000</xdr:colOff>
      <xdr:row>0</xdr:row>
      <xdr:rowOff>440373</xdr:rowOff>
    </xdr:from>
    <xdr:to>
      <xdr:col>9</xdr:col>
      <xdr:colOff>614173</xdr:colOff>
      <xdr:row>0</xdr:row>
      <xdr:rowOff>694764</xdr:rowOff>
    </xdr:to>
    <xdr:pic>
      <xdr:nvPicPr>
        <xdr:cNvPr id="5" name="Imagen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0331824" y="440373"/>
          <a:ext cx="871908" cy="254391"/>
        </a:xfrm>
        <a:prstGeom prst="rect">
          <a:avLst/>
        </a:prstGeom>
      </xdr:spPr>
    </xdr:pic>
    <xdr:clientData/>
  </xdr:twoCellAnchor>
  <xdr:twoCellAnchor editAs="oneCell">
    <xdr:from>
      <xdr:col>12</xdr:col>
      <xdr:colOff>857250</xdr:colOff>
      <xdr:row>4</xdr:row>
      <xdr:rowOff>246530</xdr:rowOff>
    </xdr:from>
    <xdr:to>
      <xdr:col>13</xdr:col>
      <xdr:colOff>420970</xdr:colOff>
      <xdr:row>5</xdr:row>
      <xdr:rowOff>402822</xdr:rowOff>
    </xdr:to>
    <xdr:pic>
      <xdr:nvPicPr>
        <xdr:cNvPr id="6" name="Imagen 5" descr="Diseños PNG de senalando para camisetas &amp; Mer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17114164">
          <a:off x="13655037" y="2318949"/>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402601</xdr:colOff>
      <xdr:row>0</xdr:row>
      <xdr:rowOff>0</xdr:rowOff>
    </xdr:from>
    <xdr:to>
      <xdr:col>6</xdr:col>
      <xdr:colOff>44448</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9013" y="0"/>
          <a:ext cx="2807509"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21571</xdr:colOff>
      <xdr:row>5</xdr:row>
      <xdr:rowOff>318526</xdr:rowOff>
    </xdr:from>
    <xdr:to>
      <xdr:col>13</xdr:col>
      <xdr:colOff>459349</xdr:colOff>
      <xdr:row>6</xdr:row>
      <xdr:rowOff>133038</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3661060" y="3266825"/>
          <a:ext cx="43839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521073</xdr:colOff>
      <xdr:row>0</xdr:row>
      <xdr:rowOff>420220</xdr:rowOff>
    </xdr:from>
    <xdr:to>
      <xdr:col>8</xdr:col>
      <xdr:colOff>630981</xdr:colOff>
      <xdr:row>0</xdr:row>
      <xdr:rowOff>674611</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9805147" y="420220"/>
          <a:ext cx="871908" cy="2543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604307</xdr:colOff>
      <xdr:row>0</xdr:row>
      <xdr:rowOff>0</xdr:rowOff>
    </xdr:from>
    <xdr:to>
      <xdr:col>6</xdr:col>
      <xdr:colOff>5228</xdr:colOff>
      <xdr:row>0</xdr:row>
      <xdr:rowOff>1107796</xdr:rowOff>
    </xdr:to>
    <xdr:pic>
      <xdr:nvPicPr>
        <xdr:cNvPr id="2" name="Imagen 1" descr="Revitalizamos la imagen - Gabinete Echever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0719" y="0"/>
          <a:ext cx="2807509" cy="11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21571</xdr:colOff>
      <xdr:row>5</xdr:row>
      <xdr:rowOff>318526</xdr:rowOff>
    </xdr:from>
    <xdr:to>
      <xdr:col>13</xdr:col>
      <xdr:colOff>459349</xdr:colOff>
      <xdr:row>7</xdr:row>
      <xdr:rowOff>122673</xdr:rowOff>
    </xdr:to>
    <xdr:pic>
      <xdr:nvPicPr>
        <xdr:cNvPr id="3" name="Imagen 2" descr="Diseños PNG de senalando para camisetas &amp; Mer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7114164">
          <a:off x="13665402" y="3276210"/>
          <a:ext cx="436439" cy="437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661147</xdr:colOff>
      <xdr:row>0</xdr:row>
      <xdr:rowOff>386602</xdr:rowOff>
    </xdr:from>
    <xdr:to>
      <xdr:col>9</xdr:col>
      <xdr:colOff>132320</xdr:colOff>
      <xdr:row>0</xdr:row>
      <xdr:rowOff>640993</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0186147" y="386602"/>
          <a:ext cx="871908" cy="2543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38"/>
  <sheetViews>
    <sheetView showRowColHeaders="0" tabSelected="1" zoomScale="85" zoomScaleNormal="85" workbookViewId="0"/>
  </sheetViews>
  <sheetFormatPr baseColWidth="10" defaultRowHeight="14.25" x14ac:dyDescent="0.45"/>
  <cols>
    <col min="1" max="1" width="10.6640625" style="1"/>
    <col min="2" max="2" width="20.1328125" style="1" customWidth="1"/>
    <col min="3" max="3" width="13.9296875" style="1" customWidth="1"/>
    <col min="4" max="4" width="13.33203125" style="1" customWidth="1"/>
    <col min="5" max="5" width="4.73046875" style="1" customWidth="1"/>
    <col min="6" max="7" width="10.6640625" style="1"/>
    <col min="8" max="8" width="29.796875" style="1" customWidth="1"/>
    <col min="9" max="9" width="16.06640625" style="1" customWidth="1"/>
    <col min="10" max="10" width="4" style="1" customWidth="1"/>
    <col min="11" max="13" width="10.6640625" style="1"/>
    <col min="14" max="14" width="20.86328125" style="1" customWidth="1"/>
    <col min="15" max="15" width="15.46484375" style="1" customWidth="1"/>
    <col min="16" max="16384" width="10.6640625" style="1"/>
  </cols>
  <sheetData>
    <row r="10" spans="1:15" ht="36" customHeight="1" x14ac:dyDescent="1">
      <c r="B10" s="171" t="s">
        <v>197</v>
      </c>
      <c r="C10" s="171"/>
      <c r="D10" s="171"/>
      <c r="E10" s="171"/>
      <c r="F10" s="171"/>
      <c r="G10" s="171"/>
      <c r="H10" s="171"/>
      <c r="I10" s="171"/>
      <c r="J10" s="171"/>
      <c r="K10" s="171"/>
      <c r="L10" s="172">
        <f ca="1">D12+D22+I12+I24+O12+O17</f>
        <v>0</v>
      </c>
      <c r="M10" s="172"/>
      <c r="N10" s="172"/>
    </row>
    <row r="12" spans="1:15" x14ac:dyDescent="0.45">
      <c r="A12" s="17" t="s">
        <v>176</v>
      </c>
      <c r="B12" s="18"/>
      <c r="C12" s="18"/>
      <c r="D12" s="19">
        <f ca="1">D17+D13</f>
        <v>0</v>
      </c>
      <c r="F12" s="17" t="s">
        <v>175</v>
      </c>
      <c r="G12" s="18"/>
      <c r="H12" s="18"/>
      <c r="I12" s="19">
        <f>MIN(10,I22+I18+I13)</f>
        <v>0</v>
      </c>
      <c r="K12" s="17" t="s">
        <v>195</v>
      </c>
      <c r="L12" s="18"/>
      <c r="M12" s="18"/>
      <c r="N12" s="18"/>
      <c r="O12" s="19">
        <f>MIN(10,SUM(O13:O15))</f>
        <v>0</v>
      </c>
    </row>
    <row r="13" spans="1:15" x14ac:dyDescent="0.45">
      <c r="A13" s="24" t="s">
        <v>166</v>
      </c>
      <c r="D13" s="16">
        <f ca="1">SUM(D14:D16)</f>
        <v>0</v>
      </c>
      <c r="F13" s="24" t="s">
        <v>178</v>
      </c>
      <c r="I13" s="16">
        <f>'Apartado 3.1'!L7</f>
        <v>0</v>
      </c>
      <c r="K13" s="24" t="s">
        <v>89</v>
      </c>
      <c r="L13" s="13"/>
      <c r="M13" s="13"/>
      <c r="N13" s="13"/>
      <c r="O13" s="16">
        <f>'Apartado 5'!N10</f>
        <v>0</v>
      </c>
    </row>
    <row r="14" spans="1:15" x14ac:dyDescent="0.45">
      <c r="A14" s="14" t="s">
        <v>169</v>
      </c>
      <c r="D14" s="16">
        <f ca="1">'Apartado 1.1'!L15+'Apartado 1.1'!L14+'Apartado 1.1'!L13</f>
        <v>0</v>
      </c>
      <c r="F14" s="14" t="s">
        <v>179</v>
      </c>
      <c r="I14" s="16">
        <f>'Apartado 3.1'!L13</f>
        <v>0</v>
      </c>
      <c r="K14" s="24" t="s">
        <v>90</v>
      </c>
      <c r="L14" s="13"/>
      <c r="M14" s="13"/>
      <c r="N14" s="13"/>
      <c r="O14" s="16">
        <f>'Apartado 5'!N11</f>
        <v>0</v>
      </c>
    </row>
    <row r="15" spans="1:15" x14ac:dyDescent="0.45">
      <c r="A15" s="14" t="s">
        <v>170</v>
      </c>
      <c r="D15" s="16">
        <f ca="1">'Apartado 1.1'!L16</f>
        <v>0</v>
      </c>
      <c r="F15" s="14" t="s">
        <v>180</v>
      </c>
      <c r="I15" s="16">
        <f>'Apartado 3.1'!L14</f>
        <v>0</v>
      </c>
      <c r="K15" s="24" t="s">
        <v>187</v>
      </c>
      <c r="L15" s="13"/>
      <c r="M15" s="13"/>
      <c r="N15" s="13"/>
      <c r="O15" s="16">
        <f>'Apartado 5'!N12</f>
        <v>0</v>
      </c>
    </row>
    <row r="16" spans="1:15" x14ac:dyDescent="0.45">
      <c r="A16" s="14" t="s">
        <v>171</v>
      </c>
      <c r="D16" s="16">
        <f>'Apartado 1.1'!L17</f>
        <v>0</v>
      </c>
      <c r="F16" s="14" t="s">
        <v>181</v>
      </c>
      <c r="I16" s="16">
        <f>'Apartado 3.1'!L15</f>
        <v>0</v>
      </c>
    </row>
    <row r="17" spans="1:15" x14ac:dyDescent="0.45">
      <c r="A17" s="24" t="s">
        <v>167</v>
      </c>
      <c r="D17" s="16">
        <f ca="1">'Apartado 1.2'!L6</f>
        <v>0</v>
      </c>
      <c r="F17" s="14" t="s">
        <v>182</v>
      </c>
      <c r="I17" s="16">
        <f>'Apartado 3.1'!L16</f>
        <v>0</v>
      </c>
      <c r="K17" s="17" t="s">
        <v>188</v>
      </c>
      <c r="L17" s="18"/>
      <c r="M17" s="18"/>
      <c r="N17" s="18"/>
      <c r="O17" s="19">
        <f>MIN(15,SUM(O18:O23))</f>
        <v>0</v>
      </c>
    </row>
    <row r="18" spans="1:15" x14ac:dyDescent="0.45">
      <c r="A18" s="14" t="s">
        <v>172</v>
      </c>
      <c r="D18" s="16">
        <f ca="1">'Apartado 1.2'!L13</f>
        <v>0</v>
      </c>
      <c r="F18" s="24" t="s">
        <v>183</v>
      </c>
      <c r="I18" s="16">
        <f>'Apartado 3.2'!L6</f>
        <v>0</v>
      </c>
      <c r="K18" s="24" t="s">
        <v>189</v>
      </c>
      <c r="L18" s="13"/>
      <c r="M18" s="13"/>
      <c r="O18" s="16">
        <f>'Apartado 6.1'!M6</f>
        <v>0</v>
      </c>
    </row>
    <row r="19" spans="1:15" x14ac:dyDescent="0.45">
      <c r="A19" s="14" t="s">
        <v>173</v>
      </c>
      <c r="D19" s="16">
        <f>'Apartado 1.2'!L14</f>
        <v>0</v>
      </c>
      <c r="F19" s="14" t="s">
        <v>52</v>
      </c>
      <c r="I19" s="16">
        <f>'Apartado 3.2'!L12</f>
        <v>0</v>
      </c>
      <c r="K19" s="24" t="s">
        <v>190</v>
      </c>
      <c r="L19" s="13"/>
      <c r="M19" s="13"/>
      <c r="O19" s="16">
        <f>'Apartado 6.2'!M6</f>
        <v>0</v>
      </c>
    </row>
    <row r="20" spans="1:15" x14ac:dyDescent="0.45">
      <c r="A20" s="14" t="s">
        <v>174</v>
      </c>
      <c r="D20" s="16">
        <f>'Apartado 1.2'!L15</f>
        <v>0</v>
      </c>
      <c r="F20" s="14" t="s">
        <v>53</v>
      </c>
      <c r="I20" s="16">
        <f>'Apartado 3.2'!L13</f>
        <v>0</v>
      </c>
      <c r="K20" s="24" t="s">
        <v>191</v>
      </c>
      <c r="L20" s="13"/>
      <c r="M20" s="13"/>
      <c r="O20" s="16">
        <f>'Apartado 6.3'!M6</f>
        <v>0</v>
      </c>
    </row>
    <row r="21" spans="1:15" x14ac:dyDescent="0.45">
      <c r="D21" s="15"/>
      <c r="F21" s="14" t="s">
        <v>54</v>
      </c>
      <c r="I21" s="16">
        <f>'Apartado 3.2'!L14</f>
        <v>0</v>
      </c>
      <c r="K21" s="24" t="s">
        <v>192</v>
      </c>
      <c r="L21" s="13"/>
      <c r="M21" s="13"/>
      <c r="O21" s="16">
        <f>'Apartados 6.4, 6.5 y 6.6'!L4</f>
        <v>0</v>
      </c>
    </row>
    <row r="22" spans="1:15" x14ac:dyDescent="0.45">
      <c r="A22" s="17" t="s">
        <v>177</v>
      </c>
      <c r="B22" s="18"/>
      <c r="C22" s="18"/>
      <c r="D22" s="19">
        <f>D23</f>
        <v>0</v>
      </c>
      <c r="F22" s="24" t="s">
        <v>184</v>
      </c>
      <c r="I22" s="16">
        <f>'Apartado 3.3'!L6</f>
        <v>0</v>
      </c>
      <c r="K22" s="24" t="s">
        <v>193</v>
      </c>
      <c r="L22" s="13"/>
      <c r="M22" s="13"/>
      <c r="O22" s="16">
        <f>'Apartados 6.4, 6.5 y 6.6'!L5</f>
        <v>0</v>
      </c>
    </row>
    <row r="23" spans="1:15" x14ac:dyDescent="0.45">
      <c r="A23" s="24" t="s">
        <v>168</v>
      </c>
      <c r="D23" s="16">
        <f>'Apartado 2'!L7</f>
        <v>0</v>
      </c>
      <c r="K23" s="24" t="s">
        <v>194</v>
      </c>
      <c r="L23" s="13"/>
      <c r="M23" s="13"/>
      <c r="O23" s="16">
        <f>'Apartados 6.4, 6.5 y 6.6'!L6</f>
        <v>0</v>
      </c>
    </row>
    <row r="24" spans="1:15" x14ac:dyDescent="0.45">
      <c r="F24" s="17" t="s">
        <v>196</v>
      </c>
      <c r="G24" s="18"/>
      <c r="H24" s="18"/>
      <c r="I24" s="19">
        <f>MIN(20,SUM(I25:I27))</f>
        <v>0</v>
      </c>
      <c r="K24" s="13"/>
      <c r="L24" s="13"/>
      <c r="M24" s="13"/>
    </row>
    <row r="25" spans="1:15" x14ac:dyDescent="0.45">
      <c r="A25" s="12"/>
      <c r="F25" s="24" t="s">
        <v>185</v>
      </c>
      <c r="I25" s="16">
        <f>'Apartado 4'!L8</f>
        <v>0</v>
      </c>
      <c r="K25" s="13"/>
      <c r="L25" s="13"/>
      <c r="M25" s="13"/>
    </row>
    <row r="26" spans="1:15" x14ac:dyDescent="0.45">
      <c r="F26" s="24" t="s">
        <v>186</v>
      </c>
      <c r="I26" s="16">
        <f>'Apartado 4'!L9</f>
        <v>0</v>
      </c>
    </row>
    <row r="27" spans="1:15" x14ac:dyDescent="0.45">
      <c r="F27" s="24" t="s">
        <v>206</v>
      </c>
      <c r="I27" s="16">
        <f>'Apartado 4'!L10</f>
        <v>0</v>
      </c>
    </row>
    <row r="28" spans="1:15" x14ac:dyDescent="0.45">
      <c r="G28" s="14"/>
    </row>
    <row r="29" spans="1:15" x14ac:dyDescent="0.45">
      <c r="G29" s="14"/>
    </row>
    <row r="31" spans="1:15" x14ac:dyDescent="0.45">
      <c r="D31" s="23" t="s">
        <v>224</v>
      </c>
      <c r="E31" s="20"/>
      <c r="F31" s="173" t="s">
        <v>223</v>
      </c>
      <c r="G31" s="173"/>
      <c r="H31" s="173"/>
      <c r="K31"/>
    </row>
    <row r="32" spans="1:15" x14ac:dyDescent="0.45">
      <c r="D32" s="23"/>
      <c r="E32" s="20"/>
      <c r="F32" s="21"/>
      <c r="G32" s="21"/>
      <c r="H32" s="21"/>
    </row>
    <row r="33" spans="1:8" x14ac:dyDescent="0.45">
      <c r="D33" s="23" t="s">
        <v>225</v>
      </c>
      <c r="E33" s="20"/>
      <c r="F33" s="21"/>
      <c r="G33" s="21" t="s">
        <v>226</v>
      </c>
      <c r="H33" s="21">
        <v>695580109</v>
      </c>
    </row>
    <row r="34" spans="1:8" x14ac:dyDescent="0.45">
      <c r="D34" s="20"/>
      <c r="E34" s="20"/>
      <c r="F34" s="21"/>
      <c r="G34" s="21" t="s">
        <v>227</v>
      </c>
      <c r="H34" s="21">
        <v>627884440</v>
      </c>
    </row>
    <row r="35" spans="1:8" x14ac:dyDescent="0.45">
      <c r="A35"/>
      <c r="D35" s="20"/>
      <c r="E35" s="20"/>
      <c r="F35" s="21"/>
      <c r="G35" s="21" t="s">
        <v>228</v>
      </c>
      <c r="H35" s="21">
        <v>617312999</v>
      </c>
    </row>
    <row r="36" spans="1:8" x14ac:dyDescent="0.45">
      <c r="D36" s="20"/>
      <c r="E36" s="20"/>
      <c r="F36" s="21"/>
      <c r="G36" s="21" t="s">
        <v>229</v>
      </c>
      <c r="H36" s="21">
        <v>617313068</v>
      </c>
    </row>
    <row r="37" spans="1:8" x14ac:dyDescent="0.45">
      <c r="D37" s="20"/>
      <c r="E37" s="20"/>
      <c r="F37" s="21"/>
      <c r="G37" s="21" t="s">
        <v>230</v>
      </c>
      <c r="H37" s="21">
        <v>647994327</v>
      </c>
    </row>
    <row r="38" spans="1:8" x14ac:dyDescent="0.45">
      <c r="F38" s="22"/>
      <c r="G38" s="22"/>
      <c r="H38" s="22"/>
    </row>
  </sheetData>
  <sheetProtection algorithmName="SHA-512" hashValue="QKhhG0N55uqrxMpNhr27XcyZ7qwBEICQ9igMeZYf03RlnApJ13ueLz5iPms937j+Gi0Rr0qHFuRN2eq15/aF0Q==" saltValue="fz3BvHjJuSut/fnY91AeLw==" spinCount="100000" sheet="1" objects="1" scenarios="1"/>
  <mergeCells count="3">
    <mergeCell ref="B10:K10"/>
    <mergeCell ref="L10:N10"/>
    <mergeCell ref="F31:H31"/>
  </mergeCells>
  <hyperlinks>
    <hyperlink ref="A13" location="'Apartado 1.1'!A1" display="1.1. Antigüedad en el centro"/>
    <hyperlink ref="A17" location="'Apartado 1.2'!A1" display="1.2. Antigüedad en el cuerpo"/>
    <hyperlink ref="A23" location="'Apartado 2'!A1" display="2. Pertenencia al Cuerpo de Catedráticos"/>
    <hyperlink ref="F13" location="'Apartado 3.1'!A1" display="3.1. Doctorado, postgrados y premios extraordinarios"/>
    <hyperlink ref="F18" location="'Apartado 3.2'!A1" display="3.2. Otras titulaciones universitarias"/>
    <hyperlink ref="F22" location="'Apartado 3.3'!A1" display="3.3. Titulaciones de enseñanzas de régimen especial y FP"/>
    <hyperlink ref="F25" location="'Apartado 4'!A1" display="4.1. Dirección en centros públicos y figuras análogas"/>
    <hyperlink ref="F26" location="'Apartado 4'!A1" display="4.2. Vice y subdirección, Jefatura de estudios, secretaría y asimilados"/>
    <hyperlink ref="K13" location="'Apartado 5'!A1" display="5.1. Actividades de formación superadas"/>
    <hyperlink ref="K14" location="'Apartado 5'!A1" display="5.2. Actividades de formación impartidas"/>
    <hyperlink ref="K15" location="'Apartado 5'!A1" display="5.3. Otras especialidades del Cuerpo"/>
    <hyperlink ref="K18" location="'Apartado 6.1'!A1" display="6.1. Publicaciones (máximo 8 puntos) "/>
    <hyperlink ref="K19" location="'Apartado 6.2'!A1" display="6.2. Premios y proyectos de innovación (máximo 2,5 puntos)"/>
    <hyperlink ref="K20" location="'Apartado 6.3'!A1" display="6.3. Méritos artísticos y literarios (máximo 2,5 puntos)"/>
    <hyperlink ref="K22" location="'Apartados 6.4, 6.5 y 6.6'!A1" display="6.5. Miembro en Tribunal de procesos selectivos"/>
    <hyperlink ref="K21" location="'Apartados 6.4, 6.5 y 6.6'!A1" display="6.4. Otros puestos en la administración educativa"/>
    <hyperlink ref="K23" location="'Apartados 6.4, 6.5 y 6.6'!A1" display="6.6. Tutoría de Máster formación pedagógica y prácticas universitarios"/>
    <hyperlink ref="F27" location="'Apartado 4'!A1" display="4.3. Otras funciones docentes (máximo 5 punto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showRowColHeaders="0" zoomScale="85" zoomScaleNormal="85" workbookViewId="0">
      <selection activeCell="B4" sqref="B4"/>
    </sheetView>
  </sheetViews>
  <sheetFormatPr baseColWidth="10" defaultRowHeight="14.25" x14ac:dyDescent="0.45"/>
  <cols>
    <col min="1" max="1" width="42.86328125" style="39" customWidth="1"/>
    <col min="2" max="2" width="11.1328125" style="39" customWidth="1"/>
    <col min="3" max="3" width="10.86328125" style="39" customWidth="1"/>
    <col min="4" max="4" width="16.46484375" style="39" customWidth="1"/>
    <col min="5" max="5" width="10.6640625" style="39"/>
    <col min="6" max="6" width="2.73046875" style="39" customWidth="1"/>
    <col min="7" max="8" width="10.6640625" style="39"/>
    <col min="9" max="9" width="8.9296875" style="39" customWidth="1"/>
    <col min="10" max="11" width="9.86328125" style="39" customWidth="1"/>
    <col min="12" max="12" width="11" style="39" customWidth="1"/>
    <col min="13" max="16384" width="10.6640625" style="39"/>
  </cols>
  <sheetData>
    <row r="1" spans="1:25" ht="103.15" customHeight="1" x14ac:dyDescent="0.45">
      <c r="A1" s="174" t="s">
        <v>201</v>
      </c>
      <c r="B1" s="174"/>
      <c r="C1" s="174"/>
      <c r="D1" s="174"/>
      <c r="E1" s="174"/>
      <c r="F1" s="174"/>
      <c r="G1" s="174"/>
      <c r="H1" s="174"/>
      <c r="I1" s="174"/>
      <c r="J1" s="174"/>
      <c r="K1" s="174"/>
      <c r="L1" s="174"/>
      <c r="M1" s="174"/>
      <c r="N1" s="174"/>
      <c r="O1" s="174"/>
      <c r="P1" s="174"/>
      <c r="Q1" s="38"/>
      <c r="R1" s="38"/>
      <c r="S1" s="38"/>
      <c r="T1" s="38"/>
      <c r="U1" s="38"/>
      <c r="V1" s="38"/>
      <c r="W1" s="38"/>
      <c r="X1" s="38"/>
      <c r="Y1" s="38"/>
    </row>
    <row r="2" spans="1:25" ht="11.25" customHeight="1" x14ac:dyDescent="0.45">
      <c r="A2" s="175"/>
      <c r="B2" s="175"/>
      <c r="C2" s="175"/>
      <c r="D2" s="175"/>
      <c r="E2" s="175"/>
      <c r="F2" s="175"/>
      <c r="G2" s="175"/>
      <c r="H2" s="175"/>
      <c r="I2" s="175"/>
      <c r="J2" s="175"/>
      <c r="K2" s="175"/>
      <c r="L2" s="175"/>
      <c r="M2" s="175"/>
      <c r="N2" s="175"/>
      <c r="O2" s="38"/>
      <c r="P2" s="38"/>
      <c r="Q2" s="38"/>
      <c r="R2" s="38"/>
      <c r="S2" s="38"/>
      <c r="T2" s="38"/>
      <c r="U2" s="38"/>
      <c r="V2" s="38"/>
      <c r="W2" s="38"/>
      <c r="X2" s="38"/>
      <c r="Y2" s="38"/>
    </row>
    <row r="3" spans="1:25" ht="11.25" customHeight="1" thickBot="1" x14ac:dyDescent="0.5">
      <c r="A3" s="40"/>
      <c r="B3" s="40"/>
      <c r="C3" s="40"/>
      <c r="D3" s="40"/>
      <c r="E3" s="40"/>
      <c r="F3" s="40"/>
      <c r="G3" s="40"/>
      <c r="H3" s="40"/>
      <c r="I3" s="40"/>
      <c r="J3" s="40"/>
      <c r="K3" s="40"/>
      <c r="L3" s="40"/>
      <c r="M3" s="40"/>
      <c r="N3" s="40"/>
      <c r="O3" s="38"/>
      <c r="P3" s="38"/>
      <c r="Q3" s="38"/>
      <c r="R3" s="38"/>
      <c r="S3" s="38"/>
      <c r="T3" s="38"/>
      <c r="U3" s="38"/>
      <c r="V3" s="38"/>
      <c r="W3" s="38"/>
      <c r="X3" s="38"/>
      <c r="Y3" s="38"/>
    </row>
    <row r="4" spans="1:25" ht="58.15" customHeight="1" thickBot="1" x14ac:dyDescent="0.5">
      <c r="A4" s="146" t="s">
        <v>33</v>
      </c>
      <c r="B4" s="30" t="s">
        <v>19</v>
      </c>
      <c r="C4" s="42" t="s">
        <v>21</v>
      </c>
      <c r="D4" s="42" t="s">
        <v>19</v>
      </c>
      <c r="E4" s="40"/>
      <c r="F4" s="40"/>
      <c r="G4" s="40"/>
      <c r="H4" s="40"/>
      <c r="I4" s="40"/>
      <c r="J4" s="40"/>
      <c r="K4" s="40"/>
      <c r="L4" s="40"/>
      <c r="M4" s="40"/>
      <c r="N4" s="40"/>
      <c r="O4" s="38"/>
      <c r="P4" s="38"/>
      <c r="Q4" s="38"/>
      <c r="R4" s="38"/>
      <c r="S4" s="38"/>
      <c r="T4" s="38"/>
      <c r="U4" s="38"/>
      <c r="V4" s="38"/>
      <c r="W4" s="38"/>
      <c r="X4" s="38"/>
      <c r="Y4" s="38"/>
    </row>
    <row r="5" spans="1:25" ht="14.65" customHeight="1" x14ac:dyDescent="0.45">
      <c r="A5" s="78" t="s">
        <v>18</v>
      </c>
      <c r="B5" s="51">
        <v>2011</v>
      </c>
      <c r="C5" s="40"/>
      <c r="D5" s="40"/>
      <c r="E5" s="40"/>
      <c r="F5" s="40"/>
      <c r="G5" s="40"/>
      <c r="H5" s="40"/>
      <c r="I5" s="40"/>
      <c r="J5" s="40"/>
      <c r="K5" s="40"/>
      <c r="L5" s="40"/>
      <c r="M5" s="40"/>
      <c r="N5" s="40"/>
      <c r="O5" s="38"/>
      <c r="P5" s="38"/>
      <c r="Q5" s="38"/>
      <c r="R5" s="38"/>
      <c r="S5" s="38"/>
      <c r="T5" s="38"/>
      <c r="U5" s="38"/>
      <c r="V5" s="38"/>
      <c r="W5" s="38"/>
      <c r="X5" s="38"/>
      <c r="Y5" s="38"/>
    </row>
    <row r="6" spans="1:25" ht="25.5" customHeight="1" thickBot="1" x14ac:dyDescent="0.5">
      <c r="A6" s="78" t="s">
        <v>18</v>
      </c>
      <c r="B6" s="51">
        <v>8</v>
      </c>
      <c r="C6" s="40"/>
      <c r="D6" s="40"/>
      <c r="E6" s="40"/>
      <c r="F6" s="40"/>
      <c r="G6" s="40"/>
      <c r="H6" s="40"/>
      <c r="I6" s="40"/>
      <c r="J6" s="40"/>
      <c r="K6" s="40"/>
      <c r="L6" s="40"/>
      <c r="M6" s="40"/>
      <c r="N6" s="40"/>
      <c r="O6" s="38"/>
      <c r="P6" s="38"/>
      <c r="Q6" s="38"/>
      <c r="R6" s="38"/>
      <c r="S6" s="38"/>
      <c r="T6" s="38"/>
      <c r="U6" s="38"/>
      <c r="V6" s="38"/>
      <c r="W6" s="38"/>
      <c r="X6" s="38"/>
      <c r="Y6" s="38"/>
    </row>
    <row r="7" spans="1:25" ht="29.25" customHeight="1" thickBot="1" x14ac:dyDescent="0.5">
      <c r="A7" s="78" t="s">
        <v>18</v>
      </c>
      <c r="B7" s="51" t="s">
        <v>19</v>
      </c>
      <c r="C7" s="40"/>
      <c r="D7" s="40"/>
      <c r="E7" s="43"/>
      <c r="F7" s="43"/>
      <c r="G7" s="44" t="s">
        <v>34</v>
      </c>
      <c r="H7" s="45"/>
      <c r="I7" s="45"/>
      <c r="J7" s="43"/>
      <c r="K7" s="43"/>
      <c r="L7" s="176">
        <f>IF(B4="Sí",5,0)</f>
        <v>0</v>
      </c>
      <c r="M7" s="177"/>
      <c r="N7" s="40"/>
      <c r="O7" s="38"/>
      <c r="P7" s="38"/>
      <c r="Q7" s="38"/>
      <c r="R7" s="38"/>
      <c r="S7" s="38"/>
      <c r="T7" s="38"/>
      <c r="U7" s="38"/>
      <c r="V7" s="38"/>
      <c r="W7" s="38"/>
      <c r="X7" s="38"/>
      <c r="Y7" s="38"/>
    </row>
    <row r="8" spans="1:25" ht="24" customHeight="1" x14ac:dyDescent="0.45">
      <c r="A8" s="78" t="str">
        <f>IF(B7="Sí", "¿Cuántos cursos, sin contar el actual, llevas suprimido/a en otros centros de forma provisional?","")</f>
        <v/>
      </c>
      <c r="B8" s="51">
        <v>5</v>
      </c>
      <c r="C8" s="40"/>
      <c r="D8" s="40"/>
      <c r="E8" s="40"/>
      <c r="F8" s="40"/>
      <c r="G8" s="47"/>
      <c r="H8" s="48"/>
      <c r="I8" s="48"/>
      <c r="J8" s="40"/>
      <c r="K8" s="40"/>
      <c r="L8" s="49"/>
      <c r="M8" s="40"/>
      <c r="N8" s="40"/>
      <c r="O8" s="38"/>
      <c r="P8" s="38"/>
      <c r="Q8" s="38"/>
      <c r="R8" s="38"/>
      <c r="S8" s="38"/>
      <c r="T8" s="38"/>
      <c r="U8" s="38"/>
      <c r="V8" s="38"/>
      <c r="W8" s="38"/>
      <c r="X8" s="38"/>
      <c r="Y8" s="38"/>
    </row>
    <row r="9" spans="1:25" ht="21" customHeight="1" x14ac:dyDescent="0.45">
      <c r="A9" s="78" t="str">
        <f>IF(B7="Sí", "¿Cuántos cursos estuviste en el centro donde te suprimieron?","")</f>
        <v/>
      </c>
      <c r="B9" s="51">
        <v>2</v>
      </c>
      <c r="C9" s="40"/>
      <c r="D9" s="40"/>
      <c r="E9" s="40"/>
      <c r="F9" s="40"/>
      <c r="G9" s="47"/>
      <c r="H9" s="48"/>
      <c r="I9" s="48"/>
      <c r="J9" s="40"/>
      <c r="K9" s="40"/>
      <c r="L9" s="49"/>
      <c r="M9" s="40"/>
      <c r="N9" s="40"/>
      <c r="O9" s="38"/>
      <c r="P9" s="38"/>
      <c r="Q9" s="38"/>
      <c r="R9" s="38"/>
      <c r="S9" s="38"/>
      <c r="T9" s="38"/>
      <c r="U9" s="38"/>
      <c r="V9" s="38"/>
      <c r="W9" s="38"/>
      <c r="X9" s="38"/>
      <c r="Y9" s="38"/>
    </row>
    <row r="10" spans="1:25" ht="28.15" customHeight="1" x14ac:dyDescent="0.45">
      <c r="A10" s="78" t="str">
        <f>IF(B7="Sí", "¿Cuántos cursos estuviste con destino definitivo en el centro anterior al centro donde te suprimieron?","")</f>
        <v/>
      </c>
      <c r="B10" s="51">
        <v>4</v>
      </c>
      <c r="C10" s="51"/>
      <c r="D10" s="51"/>
      <c r="E10" s="51"/>
      <c r="F10" s="51"/>
      <c r="G10" s="147"/>
      <c r="H10" s="50"/>
      <c r="I10" s="50"/>
      <c r="J10" s="51"/>
      <c r="K10" s="51"/>
      <c r="L10" s="148"/>
      <c r="M10" s="51"/>
      <c r="N10" s="51"/>
      <c r="O10" s="55"/>
      <c r="P10" s="38"/>
      <c r="Q10" s="38"/>
      <c r="R10" s="38"/>
      <c r="S10" s="38"/>
      <c r="T10" s="38"/>
      <c r="U10" s="38"/>
      <c r="V10" s="38"/>
      <c r="W10" s="38"/>
      <c r="X10" s="38"/>
      <c r="Y10" s="38"/>
    </row>
    <row r="11" spans="1:25" ht="16.149999999999999" customHeight="1" x14ac:dyDescent="0.45">
      <c r="A11" s="180"/>
      <c r="B11" s="180"/>
      <c r="C11" s="180"/>
      <c r="D11" s="180"/>
      <c r="E11" s="180"/>
      <c r="F11" s="180"/>
      <c r="G11" s="180"/>
      <c r="H11" s="180"/>
      <c r="I11" s="180"/>
      <c r="J11" s="180"/>
      <c r="K11" s="180"/>
      <c r="L11" s="180"/>
      <c r="M11" s="180"/>
      <c r="N11" s="180"/>
      <c r="O11" s="55"/>
      <c r="P11" s="38"/>
      <c r="Q11" s="38"/>
      <c r="R11" s="38"/>
      <c r="S11" s="38"/>
      <c r="T11" s="38"/>
      <c r="U11" s="38"/>
      <c r="V11" s="38"/>
      <c r="W11" s="38"/>
      <c r="X11" s="38"/>
      <c r="Y11" s="38"/>
    </row>
    <row r="12" spans="1:25" ht="16.149999999999999" customHeight="1" x14ac:dyDescent="0.45">
      <c r="A12" s="51"/>
      <c r="B12" s="51"/>
      <c r="C12" s="51"/>
      <c r="D12" s="51"/>
      <c r="E12" s="51"/>
      <c r="F12" s="51"/>
      <c r="G12" s="51"/>
      <c r="H12" s="51"/>
      <c r="I12" s="51"/>
      <c r="J12" s="51"/>
      <c r="K12" s="51"/>
      <c r="L12" s="51"/>
      <c r="M12" s="51" t="s">
        <v>27</v>
      </c>
      <c r="N12" s="51" t="s">
        <v>28</v>
      </c>
      <c r="O12" s="55"/>
      <c r="P12" s="38"/>
      <c r="Q12" s="38"/>
      <c r="R12" s="38"/>
      <c r="S12" s="38"/>
      <c r="T12" s="38"/>
      <c r="U12" s="38"/>
      <c r="V12" s="38"/>
      <c r="W12" s="38"/>
      <c r="X12" s="38"/>
      <c r="Y12" s="38"/>
    </row>
    <row r="13" spans="1:25" ht="16.149999999999999" customHeight="1" x14ac:dyDescent="0.45">
      <c r="A13" s="55"/>
      <c r="B13" s="51"/>
      <c r="C13" s="51"/>
      <c r="D13" s="51"/>
      <c r="E13" s="51"/>
      <c r="F13" s="51"/>
      <c r="G13" s="52"/>
      <c r="H13" s="52" t="s">
        <v>22</v>
      </c>
      <c r="I13" s="52"/>
      <c r="J13" s="51"/>
      <c r="K13" s="51"/>
      <c r="L13" s="53">
        <f ca="1">M13*2+N13*0.1666</f>
        <v>4</v>
      </c>
      <c r="M13" s="51">
        <f ca="1">IF(B7="Sí",0,IF(B4="Sí",0,MIN(2,YEAR(TODAY())-B5)))</f>
        <v>2</v>
      </c>
      <c r="N13" s="51">
        <f ca="1">IF(B7="Sí",0,IF(OR(B4="Sí",M13=2),0,2))</f>
        <v>0</v>
      </c>
      <c r="O13" s="55"/>
      <c r="P13" s="38"/>
      <c r="Q13" s="38"/>
      <c r="R13" s="38"/>
      <c r="S13" s="38"/>
      <c r="T13" s="38"/>
      <c r="U13" s="38"/>
      <c r="V13" s="38"/>
      <c r="W13" s="38"/>
      <c r="X13" s="38"/>
      <c r="Y13" s="38"/>
    </row>
    <row r="14" spans="1:25" ht="16.149999999999999" customHeight="1" x14ac:dyDescent="0.45">
      <c r="A14" s="51"/>
      <c r="B14" s="51"/>
      <c r="C14" s="51"/>
      <c r="D14" s="51"/>
      <c r="E14" s="51"/>
      <c r="F14" s="51"/>
      <c r="G14" s="52"/>
      <c r="H14" s="52" t="s">
        <v>23</v>
      </c>
      <c r="I14" s="52"/>
      <c r="J14" s="51"/>
      <c r="K14" s="51"/>
      <c r="L14" s="53">
        <f ca="1">M14*4+N14*0.3333</f>
        <v>4</v>
      </c>
      <c r="M14" s="51">
        <f ca="1">IF(B7="Sí",0,IF(OR(B4="Sí",B5+3&gt;YEAR(TODAY())),0,1))</f>
        <v>1</v>
      </c>
      <c r="N14" s="51">
        <f ca="1">IF(B7="Sí",0,IF(OR(B4="Sí",M13=1),0,IF(YEAR(TODAY())-B5=2,2,0)))</f>
        <v>0</v>
      </c>
      <c r="O14" s="55"/>
      <c r="P14" s="38"/>
      <c r="Q14" s="38"/>
      <c r="R14" s="38"/>
      <c r="S14" s="38"/>
      <c r="T14" s="38"/>
      <c r="U14" s="38"/>
      <c r="V14" s="38"/>
      <c r="W14" s="38"/>
      <c r="X14" s="38"/>
      <c r="Y14" s="38"/>
    </row>
    <row r="15" spans="1:25" ht="16.149999999999999" customHeight="1" x14ac:dyDescent="0.45">
      <c r="A15" s="51"/>
      <c r="B15" s="51"/>
      <c r="C15" s="51"/>
      <c r="D15" s="51"/>
      <c r="E15" s="51"/>
      <c r="F15" s="51"/>
      <c r="G15" s="52"/>
      <c r="H15" s="52" t="s">
        <v>24</v>
      </c>
      <c r="I15" s="52"/>
      <c r="J15" s="51"/>
      <c r="K15" s="51"/>
      <c r="L15" s="53">
        <f ca="1">M15*6+N15*0.5</f>
        <v>55</v>
      </c>
      <c r="M15" s="51">
        <f ca="1">IF(B7="Sí",0,IF(OR(B4="Sí",B5+4&gt;YEAR(TODAY())),0,YEAR(TODAY())-3-B5))</f>
        <v>9</v>
      </c>
      <c r="N15" s="51">
        <f ca="1">IF(B7="Sí",0,IF(OR(B4="Sí",M13=1),0,IF(YEAR(TODAY())-B5&gt;2,2,0)))</f>
        <v>2</v>
      </c>
      <c r="O15" s="55"/>
      <c r="P15" s="38"/>
      <c r="Q15" s="38"/>
      <c r="R15" s="38"/>
      <c r="S15" s="38"/>
      <c r="T15" s="38"/>
      <c r="U15" s="38"/>
      <c r="V15" s="38"/>
      <c r="W15" s="38"/>
      <c r="X15" s="38"/>
      <c r="Y15" s="38"/>
    </row>
    <row r="16" spans="1:25" ht="16.149999999999999" customHeight="1" x14ac:dyDescent="0.45">
      <c r="A16" s="51"/>
      <c r="B16" s="51"/>
      <c r="C16" s="51"/>
      <c r="D16" s="51"/>
      <c r="E16" s="51"/>
      <c r="F16" s="51"/>
      <c r="G16" s="52"/>
      <c r="H16" s="52" t="s">
        <v>25</v>
      </c>
      <c r="I16" s="52"/>
      <c r="J16" s="51"/>
      <c r="K16" s="51"/>
      <c r="L16" s="53">
        <f ca="1">M16*2+N16*0.1666</f>
        <v>16</v>
      </c>
      <c r="M16" s="51">
        <f ca="1">IF(B7="Sí",0,IF(B4="No",B6,YEAR(TODAY())-B5))</f>
        <v>8</v>
      </c>
      <c r="N16" s="51">
        <f>IF(B7="Sí",0,IF(B4="Sí",2,0))</f>
        <v>0</v>
      </c>
      <c r="O16" s="55"/>
      <c r="P16" s="38"/>
      <c r="Q16" s="38"/>
      <c r="R16" s="38"/>
      <c r="S16" s="38"/>
      <c r="T16" s="38"/>
      <c r="U16" s="38"/>
      <c r="V16" s="38"/>
      <c r="W16" s="38"/>
      <c r="X16" s="38"/>
      <c r="Y16" s="38"/>
    </row>
    <row r="17" spans="1:25" ht="16.149999999999999" customHeight="1" x14ac:dyDescent="0.45">
      <c r="A17" s="51"/>
      <c r="B17" s="51"/>
      <c r="C17" s="51"/>
      <c r="D17" s="51"/>
      <c r="E17" s="51"/>
      <c r="F17" s="51"/>
      <c r="G17" s="52"/>
      <c r="H17" s="52" t="s">
        <v>26</v>
      </c>
      <c r="I17" s="52"/>
      <c r="J17" s="51"/>
      <c r="K17" s="51"/>
      <c r="L17" s="53">
        <f>SUM(L18:L20)</f>
        <v>0</v>
      </c>
      <c r="M17" s="51">
        <f>IF(B7="Sí",SUM(B8:B10),0)</f>
        <v>0</v>
      </c>
      <c r="N17" s="51">
        <f>IF(B7="Sí",2,0)</f>
        <v>0</v>
      </c>
      <c r="O17" s="55"/>
      <c r="P17" s="38"/>
      <c r="Q17" s="38"/>
      <c r="R17" s="38"/>
      <c r="S17" s="38"/>
      <c r="T17" s="38"/>
      <c r="U17" s="38"/>
      <c r="V17" s="38"/>
      <c r="W17" s="38"/>
      <c r="X17" s="38"/>
      <c r="Y17" s="38"/>
    </row>
    <row r="18" spans="1:25" ht="10.9" customHeight="1" x14ac:dyDescent="0.45">
      <c r="A18" s="51"/>
      <c r="B18" s="51"/>
      <c r="C18" s="51"/>
      <c r="D18" s="51"/>
      <c r="E18" s="51"/>
      <c r="F18" s="51"/>
      <c r="G18" s="54"/>
      <c r="H18" s="54" t="s">
        <v>29</v>
      </c>
      <c r="I18" s="54"/>
      <c r="J18" s="51"/>
      <c r="K18" s="51"/>
      <c r="L18" s="53">
        <f>M18*2+N18*0.1666</f>
        <v>0</v>
      </c>
      <c r="M18" s="51">
        <f>IF(M17&gt;2,2,M17)</f>
        <v>0</v>
      </c>
      <c r="N18" s="51">
        <f>IF(OR(M18=2,B7="No"),0,2)</f>
        <v>0</v>
      </c>
      <c r="O18" s="55"/>
      <c r="P18" s="38"/>
      <c r="Q18" s="38"/>
      <c r="R18" s="38"/>
      <c r="S18" s="38"/>
      <c r="T18" s="38"/>
      <c r="U18" s="38"/>
      <c r="V18" s="38"/>
      <c r="W18" s="38"/>
      <c r="X18" s="38"/>
      <c r="Y18" s="38"/>
    </row>
    <row r="19" spans="1:25" ht="11.65" customHeight="1" x14ac:dyDescent="0.45">
      <c r="A19" s="51"/>
      <c r="B19" s="51"/>
      <c r="C19" s="51"/>
      <c r="D19" s="51"/>
      <c r="E19" s="51"/>
      <c r="F19" s="51"/>
      <c r="G19" s="54"/>
      <c r="H19" s="54" t="s">
        <v>30</v>
      </c>
      <c r="I19" s="54"/>
      <c r="J19" s="51"/>
      <c r="K19" s="51"/>
      <c r="L19" s="53">
        <f>M19*4+N19*0.3333</f>
        <v>0</v>
      </c>
      <c r="M19" s="51">
        <f>IF(M17&gt;=3,1,0)</f>
        <v>0</v>
      </c>
      <c r="N19" s="51">
        <f>IF(OR(M19=1,B7="No"),0,2)</f>
        <v>0</v>
      </c>
      <c r="O19" s="55"/>
      <c r="P19" s="38"/>
      <c r="Q19" s="38"/>
      <c r="R19" s="38"/>
      <c r="S19" s="38"/>
      <c r="T19" s="38"/>
      <c r="U19" s="38"/>
      <c r="V19" s="38"/>
      <c r="W19" s="38"/>
      <c r="X19" s="38"/>
      <c r="Y19" s="38"/>
    </row>
    <row r="20" spans="1:25" ht="12" customHeight="1" x14ac:dyDescent="0.45">
      <c r="A20" s="51"/>
      <c r="B20" s="51"/>
      <c r="C20" s="51"/>
      <c r="D20" s="51"/>
      <c r="E20" s="51"/>
      <c r="F20" s="51"/>
      <c r="G20" s="54"/>
      <c r="H20" s="54" t="s">
        <v>31</v>
      </c>
      <c r="I20" s="54"/>
      <c r="J20" s="51"/>
      <c r="K20" s="51"/>
      <c r="L20" s="53">
        <f>M20*6+N20*0.5</f>
        <v>0</v>
      </c>
      <c r="M20" s="51">
        <f>MAX(0,M17-3)</f>
        <v>0</v>
      </c>
      <c r="N20" s="51">
        <f>IF(OR(M19=0,B7="No"),0,2)</f>
        <v>0</v>
      </c>
      <c r="O20" s="55"/>
      <c r="P20" s="38"/>
      <c r="Q20" s="38"/>
      <c r="R20" s="38"/>
      <c r="S20" s="38"/>
      <c r="T20" s="38"/>
      <c r="U20" s="38"/>
      <c r="V20" s="38"/>
      <c r="W20" s="38"/>
      <c r="X20" s="38"/>
      <c r="Y20" s="38"/>
    </row>
    <row r="21" spans="1:25" ht="42.75" customHeight="1" x14ac:dyDescent="0.45">
      <c r="A21" s="51"/>
      <c r="B21" s="51"/>
      <c r="C21" s="51"/>
      <c r="D21" s="51"/>
      <c r="E21" s="178" t="s">
        <v>32</v>
      </c>
      <c r="F21" s="178"/>
      <c r="G21" s="178"/>
      <c r="H21" s="178"/>
      <c r="I21" s="178"/>
      <c r="J21" s="178"/>
      <c r="K21" s="178"/>
      <c r="L21" s="55"/>
      <c r="M21" s="55"/>
      <c r="N21" s="55"/>
      <c r="O21" s="55"/>
      <c r="P21" s="38"/>
      <c r="Q21" s="38"/>
      <c r="R21" s="38"/>
      <c r="S21" s="38"/>
      <c r="T21" s="38"/>
      <c r="U21" s="38"/>
      <c r="V21" s="38"/>
      <c r="W21" s="38"/>
      <c r="X21" s="38"/>
      <c r="Y21" s="38"/>
    </row>
    <row r="22" spans="1:25" ht="62.25" customHeight="1" x14ac:dyDescent="0.45">
      <c r="A22" s="51"/>
      <c r="B22" s="51"/>
      <c r="C22" s="51"/>
      <c r="D22" s="51"/>
      <c r="E22" s="51"/>
      <c r="F22" s="51"/>
      <c r="G22" s="51"/>
      <c r="H22" s="51"/>
      <c r="I22" s="51"/>
      <c r="J22" s="179"/>
      <c r="K22" s="179"/>
      <c r="L22" s="179">
        <f>F43</f>
        <v>0</v>
      </c>
      <c r="M22" s="55"/>
      <c r="N22" s="51"/>
      <c r="O22" s="55"/>
      <c r="P22" s="56"/>
      <c r="Q22" s="57"/>
      <c r="R22" s="38"/>
      <c r="S22" s="38"/>
      <c r="T22" s="38"/>
      <c r="U22" s="38"/>
      <c r="V22" s="38"/>
      <c r="W22" s="38"/>
      <c r="X22" s="38"/>
      <c r="Y22" s="38"/>
    </row>
    <row r="23" spans="1:25" ht="17.350000000000001" customHeight="1" x14ac:dyDescent="0.45">
      <c r="A23" s="180"/>
      <c r="B23" s="180"/>
      <c r="C23" s="180"/>
      <c r="D23" s="180"/>
      <c r="E23" s="180"/>
      <c r="F23" s="51"/>
      <c r="G23" s="51"/>
      <c r="H23" s="51"/>
      <c r="I23" s="51"/>
      <c r="J23" s="179"/>
      <c r="K23" s="179"/>
      <c r="L23" s="179"/>
      <c r="M23" s="55"/>
      <c r="N23" s="51"/>
      <c r="O23" s="55"/>
      <c r="P23" s="56"/>
      <c r="Q23" s="57"/>
      <c r="R23" s="38"/>
      <c r="S23" s="38"/>
      <c r="T23" s="38"/>
      <c r="U23" s="38"/>
      <c r="V23" s="38"/>
      <c r="W23" s="38"/>
      <c r="X23" s="38"/>
      <c r="Y23" s="38"/>
    </row>
    <row r="24" spans="1:25" x14ac:dyDescent="0.45">
      <c r="A24" s="52"/>
      <c r="B24" s="52"/>
      <c r="C24" s="52"/>
      <c r="D24" s="52"/>
      <c r="E24" s="52"/>
      <c r="F24" s="58"/>
      <c r="G24" s="52"/>
      <c r="H24" s="52"/>
      <c r="I24" s="52"/>
      <c r="J24" s="58"/>
      <c r="K24" s="58"/>
      <c r="L24" s="58">
        <f>SUMIFS(E25:E74,D25:D74,$L$22)</f>
        <v>0</v>
      </c>
      <c r="M24" s="59"/>
      <c r="N24" s="38"/>
      <c r="O24" s="56">
        <v>2022</v>
      </c>
      <c r="P24" s="56"/>
      <c r="Q24" s="57"/>
      <c r="R24" s="38"/>
      <c r="S24" s="38"/>
      <c r="T24" s="38"/>
      <c r="U24" s="38"/>
      <c r="V24" s="38"/>
      <c r="W24" s="38"/>
      <c r="X24" s="38"/>
      <c r="Y24" s="38"/>
    </row>
    <row r="25" spans="1:25" x14ac:dyDescent="0.45">
      <c r="A25" s="58"/>
      <c r="B25" s="60"/>
      <c r="C25" s="60"/>
      <c r="D25" s="61"/>
      <c r="E25" s="58"/>
      <c r="F25" s="58"/>
      <c r="G25" s="52"/>
      <c r="H25" s="52"/>
      <c r="I25" s="52"/>
      <c r="J25" s="58"/>
      <c r="K25" s="55"/>
      <c r="L25" s="55"/>
      <c r="M25" s="59"/>
      <c r="N25" s="38"/>
      <c r="O25" s="56">
        <v>2021</v>
      </c>
      <c r="P25" s="56"/>
      <c r="Q25" s="57"/>
      <c r="R25" s="38"/>
      <c r="S25" s="38"/>
      <c r="T25" s="38"/>
      <c r="U25" s="38"/>
      <c r="V25" s="38"/>
      <c r="W25" s="38"/>
      <c r="X25" s="38"/>
      <c r="Y25" s="38"/>
    </row>
    <row r="26" spans="1:25" x14ac:dyDescent="0.45">
      <c r="A26" s="58"/>
      <c r="B26" s="60"/>
      <c r="C26" s="60"/>
      <c r="D26" s="61"/>
      <c r="E26" s="58"/>
      <c r="F26" s="58"/>
      <c r="G26" s="52"/>
      <c r="H26" s="52"/>
      <c r="I26" s="52"/>
      <c r="J26" s="58"/>
      <c r="K26" s="58"/>
      <c r="L26" s="58">
        <f t="shared" ref="L26" si="0">TRUNC(L24/365)</f>
        <v>0</v>
      </c>
      <c r="M26" s="59"/>
      <c r="N26" s="38"/>
      <c r="O26" s="56">
        <v>2020</v>
      </c>
      <c r="P26" s="56"/>
      <c r="Q26" s="57"/>
      <c r="R26" s="38"/>
      <c r="S26" s="38"/>
      <c r="T26" s="38"/>
      <c r="U26" s="38"/>
      <c r="V26" s="38"/>
      <c r="W26" s="38"/>
      <c r="X26" s="38"/>
      <c r="Y26" s="38"/>
    </row>
    <row r="27" spans="1:25" x14ac:dyDescent="0.45">
      <c r="A27" s="58"/>
      <c r="B27" s="60"/>
      <c r="C27" s="60"/>
      <c r="D27" s="61"/>
      <c r="E27" s="58"/>
      <c r="F27" s="58"/>
      <c r="G27" s="52"/>
      <c r="H27" s="52"/>
      <c r="I27" s="52"/>
      <c r="J27" s="58"/>
      <c r="K27" s="58"/>
      <c r="L27" s="58">
        <f t="shared" ref="L27" si="1">TRUNC((L24-365*L26)/30)</f>
        <v>0</v>
      </c>
      <c r="M27" s="59"/>
      <c r="N27" s="38"/>
      <c r="O27" s="56">
        <v>2019</v>
      </c>
      <c r="P27" s="56"/>
      <c r="Q27" s="57"/>
      <c r="R27" s="38"/>
      <c r="S27" s="38"/>
      <c r="T27" s="38"/>
      <c r="U27" s="38"/>
      <c r="V27" s="38"/>
      <c r="W27" s="38"/>
      <c r="X27" s="38"/>
      <c r="Y27" s="38"/>
    </row>
    <row r="28" spans="1:25" x14ac:dyDescent="0.45">
      <c r="A28" s="58"/>
      <c r="B28" s="62"/>
      <c r="C28" s="60"/>
      <c r="D28" s="61"/>
      <c r="E28" s="58"/>
      <c r="F28" s="58"/>
      <c r="G28" s="52"/>
      <c r="H28" s="52"/>
      <c r="I28" s="52"/>
      <c r="J28" s="58"/>
      <c r="K28" s="58"/>
      <c r="L28" s="58">
        <f t="shared" ref="L28" si="2">L24-L26*365-L27*30</f>
        <v>0</v>
      </c>
      <c r="M28" s="59"/>
      <c r="N28" s="38"/>
      <c r="O28" s="56">
        <v>2018</v>
      </c>
      <c r="P28" s="56"/>
      <c r="Q28" s="57"/>
      <c r="R28" s="38"/>
      <c r="S28" s="38"/>
      <c r="T28" s="38"/>
      <c r="U28" s="38"/>
      <c r="V28" s="38"/>
      <c r="W28" s="38"/>
      <c r="X28" s="38"/>
      <c r="Y28" s="38"/>
    </row>
    <row r="29" spans="1:25" x14ac:dyDescent="0.45">
      <c r="A29" s="58"/>
      <c r="B29" s="60"/>
      <c r="C29" s="60"/>
      <c r="D29" s="61"/>
      <c r="E29" s="58"/>
      <c r="F29" s="58"/>
      <c r="G29" s="63"/>
      <c r="H29" s="55"/>
      <c r="I29" s="52"/>
      <c r="J29" s="58"/>
      <c r="K29" s="55"/>
      <c r="L29" s="55"/>
      <c r="N29" s="38"/>
      <c r="O29" s="56">
        <v>2017</v>
      </c>
      <c r="P29" s="56"/>
      <c r="Q29" s="57"/>
      <c r="R29" s="38"/>
      <c r="S29" s="38"/>
      <c r="T29" s="38"/>
      <c r="U29" s="38"/>
      <c r="V29" s="38"/>
      <c r="W29" s="38"/>
      <c r="X29" s="38"/>
      <c r="Y29" s="38"/>
    </row>
    <row r="30" spans="1:25" x14ac:dyDescent="0.45">
      <c r="A30" s="58"/>
      <c r="B30" s="60"/>
      <c r="C30" s="60"/>
      <c r="D30" s="61"/>
      <c r="E30" s="58"/>
      <c r="F30" s="58"/>
      <c r="G30" s="52"/>
      <c r="H30" s="52"/>
      <c r="I30" s="52"/>
      <c r="J30" s="58"/>
      <c r="K30" s="55"/>
      <c r="L30" s="55"/>
      <c r="N30" s="38"/>
      <c r="O30" s="56">
        <v>2016</v>
      </c>
      <c r="P30" s="56"/>
      <c r="Q30" s="57"/>
      <c r="R30" s="38"/>
      <c r="S30" s="38"/>
      <c r="T30" s="38"/>
      <c r="U30" s="38"/>
      <c r="V30" s="38"/>
      <c r="W30" s="38"/>
      <c r="X30" s="38"/>
      <c r="Y30" s="38"/>
    </row>
    <row r="31" spans="1:25" x14ac:dyDescent="0.45">
      <c r="A31" s="58"/>
      <c r="B31" s="60"/>
      <c r="C31" s="60"/>
      <c r="D31" s="61"/>
      <c r="E31" s="58"/>
      <c r="F31" s="58"/>
      <c r="G31" s="52"/>
      <c r="H31" s="52"/>
      <c r="I31" s="52"/>
      <c r="J31" s="58"/>
      <c r="K31" s="58"/>
      <c r="L31" s="58">
        <f>L26*0.75</f>
        <v>0</v>
      </c>
      <c r="N31" s="38"/>
      <c r="O31" s="56">
        <v>2015</v>
      </c>
      <c r="P31" s="56"/>
      <c r="Q31" s="57"/>
      <c r="R31" s="38"/>
      <c r="S31" s="38"/>
      <c r="T31" s="38"/>
      <c r="U31" s="38"/>
      <c r="V31" s="38"/>
      <c r="W31" s="38"/>
      <c r="X31" s="38"/>
      <c r="Y31" s="38"/>
    </row>
    <row r="32" spans="1:25" x14ac:dyDescent="0.45">
      <c r="A32" s="58"/>
      <c r="B32" s="60"/>
      <c r="C32" s="60"/>
      <c r="D32" s="61"/>
      <c r="E32" s="58"/>
      <c r="F32" s="58"/>
      <c r="G32" s="52"/>
      <c r="H32" s="52"/>
      <c r="I32" s="52"/>
      <c r="J32" s="64"/>
      <c r="K32" s="64"/>
      <c r="L32" s="64">
        <f>L27*0.0625</f>
        <v>0</v>
      </c>
      <c r="N32" s="38"/>
      <c r="O32" s="56">
        <v>2014</v>
      </c>
      <c r="P32" s="56"/>
      <c r="Q32" s="57"/>
      <c r="R32" s="38"/>
      <c r="S32" s="38"/>
      <c r="T32" s="38"/>
      <c r="U32" s="38"/>
      <c r="V32" s="38"/>
      <c r="W32" s="38"/>
      <c r="X32" s="38"/>
      <c r="Y32" s="38"/>
    </row>
    <row r="33" spans="1:25" x14ac:dyDescent="0.45">
      <c r="A33" s="58"/>
      <c r="B33" s="60"/>
      <c r="C33" s="60"/>
      <c r="D33" s="61"/>
      <c r="E33" s="58"/>
      <c r="F33" s="58"/>
      <c r="G33" s="52"/>
      <c r="H33" s="52"/>
      <c r="I33" s="52"/>
      <c r="J33" s="58"/>
      <c r="K33" s="55"/>
      <c r="L33" s="55"/>
      <c r="N33" s="38"/>
      <c r="O33" s="56">
        <v>2013</v>
      </c>
      <c r="P33" s="56"/>
      <c r="Q33" s="57"/>
      <c r="R33" s="38"/>
      <c r="S33" s="38"/>
      <c r="T33" s="38"/>
      <c r="U33" s="38"/>
      <c r="V33" s="38"/>
      <c r="W33" s="38"/>
      <c r="X33" s="38"/>
      <c r="Y33" s="38"/>
    </row>
    <row r="34" spans="1:25" x14ac:dyDescent="0.45">
      <c r="A34" s="58"/>
      <c r="B34" s="60"/>
      <c r="C34" s="58"/>
      <c r="D34" s="61"/>
      <c r="E34" s="58"/>
      <c r="F34" s="58"/>
      <c r="G34" s="65"/>
      <c r="H34" s="65"/>
      <c r="I34" s="65"/>
      <c r="J34" s="182"/>
      <c r="K34" s="63"/>
      <c r="L34" s="55"/>
      <c r="N34" s="38"/>
      <c r="O34" s="56">
        <v>2012</v>
      </c>
      <c r="P34" s="56"/>
      <c r="Q34" s="57"/>
      <c r="R34" s="38"/>
      <c r="S34" s="38"/>
      <c r="T34" s="38"/>
      <c r="U34" s="38"/>
      <c r="V34" s="38"/>
      <c r="W34" s="38"/>
      <c r="X34" s="38"/>
      <c r="Y34" s="38"/>
    </row>
    <row r="35" spans="1:25" x14ac:dyDescent="0.45">
      <c r="A35" s="58"/>
      <c r="B35" s="60"/>
      <c r="C35" s="58"/>
      <c r="D35" s="61"/>
      <c r="E35" s="58"/>
      <c r="F35" s="58"/>
      <c r="G35" s="65"/>
      <c r="H35" s="65"/>
      <c r="I35" s="65"/>
      <c r="J35" s="182"/>
      <c r="K35" s="55"/>
      <c r="L35" s="55"/>
      <c r="M35" s="38"/>
      <c r="N35" s="66"/>
      <c r="O35" s="56">
        <v>2011</v>
      </c>
      <c r="P35" s="56"/>
      <c r="Q35" s="57"/>
      <c r="R35" s="38"/>
      <c r="S35" s="38"/>
      <c r="T35" s="38"/>
      <c r="U35" s="38"/>
      <c r="V35" s="38"/>
      <c r="W35" s="38"/>
      <c r="X35" s="38"/>
      <c r="Y35" s="38"/>
    </row>
    <row r="36" spans="1:25" x14ac:dyDescent="0.45">
      <c r="A36" s="58"/>
      <c r="B36" s="60"/>
      <c r="C36" s="58"/>
      <c r="D36" s="61"/>
      <c r="E36" s="58"/>
      <c r="F36" s="58"/>
      <c r="G36" s="58"/>
      <c r="H36" s="58"/>
      <c r="I36" s="58"/>
      <c r="J36" s="58"/>
      <c r="K36" s="55"/>
      <c r="L36" s="55"/>
      <c r="M36" s="38"/>
      <c r="N36" s="38"/>
      <c r="O36" s="56">
        <v>2010</v>
      </c>
      <c r="P36" s="56"/>
      <c r="Q36" s="57"/>
      <c r="R36" s="38"/>
      <c r="S36" s="38"/>
      <c r="T36" s="38"/>
      <c r="U36" s="38"/>
      <c r="V36" s="38"/>
      <c r="W36" s="38"/>
      <c r="X36" s="38"/>
      <c r="Y36" s="38"/>
    </row>
    <row r="37" spans="1:25" x14ac:dyDescent="0.45">
      <c r="A37" s="58"/>
      <c r="B37" s="60"/>
      <c r="C37" s="58"/>
      <c r="D37" s="61"/>
      <c r="E37" s="58"/>
      <c r="F37" s="58"/>
      <c r="G37" s="58"/>
      <c r="H37" s="58"/>
      <c r="I37" s="58"/>
      <c r="J37" s="67"/>
      <c r="K37" s="55"/>
      <c r="L37" s="55"/>
      <c r="M37" s="38"/>
      <c r="N37" s="38"/>
      <c r="O37" s="56">
        <v>2009</v>
      </c>
      <c r="P37" s="56"/>
      <c r="Q37" s="57"/>
      <c r="R37" s="38"/>
      <c r="S37" s="38"/>
      <c r="T37" s="38"/>
      <c r="U37" s="38"/>
      <c r="V37" s="38"/>
      <c r="W37" s="38"/>
      <c r="X37" s="38"/>
      <c r="Y37" s="38"/>
    </row>
    <row r="38" spans="1:25" x14ac:dyDescent="0.45">
      <c r="A38" s="58"/>
      <c r="B38" s="60"/>
      <c r="C38" s="58"/>
      <c r="D38" s="61"/>
      <c r="E38" s="58"/>
      <c r="F38" s="58"/>
      <c r="G38" s="58"/>
      <c r="H38" s="58"/>
      <c r="I38" s="58"/>
      <c r="J38" s="58"/>
      <c r="K38" s="55"/>
      <c r="L38" s="55"/>
      <c r="M38" s="38"/>
      <c r="N38" s="38"/>
      <c r="O38" s="56">
        <v>2008</v>
      </c>
      <c r="P38" s="56"/>
      <c r="Q38" s="57"/>
      <c r="R38" s="38"/>
      <c r="S38" s="38"/>
      <c r="T38" s="38"/>
      <c r="U38" s="38"/>
      <c r="V38" s="38"/>
      <c r="W38" s="38"/>
      <c r="X38" s="38"/>
      <c r="Y38" s="38"/>
    </row>
    <row r="39" spans="1:25" x14ac:dyDescent="0.45">
      <c r="A39" s="58"/>
      <c r="B39" s="60"/>
      <c r="C39" s="58"/>
      <c r="D39" s="61"/>
      <c r="E39" s="58"/>
      <c r="F39" s="58"/>
      <c r="G39" s="58"/>
      <c r="H39" s="58"/>
      <c r="I39" s="58"/>
      <c r="J39" s="58"/>
      <c r="K39" s="55"/>
      <c r="L39" s="38"/>
      <c r="M39" s="38"/>
      <c r="N39" s="38"/>
      <c r="O39" s="56">
        <v>2007</v>
      </c>
      <c r="P39" s="56"/>
      <c r="Q39" s="57"/>
      <c r="R39" s="38"/>
      <c r="S39" s="38"/>
      <c r="T39" s="38"/>
      <c r="U39" s="38"/>
      <c r="V39" s="38"/>
      <c r="W39" s="38"/>
      <c r="X39" s="38"/>
      <c r="Y39" s="38"/>
    </row>
    <row r="40" spans="1:25" x14ac:dyDescent="0.45">
      <c r="A40" s="58"/>
      <c r="B40" s="58"/>
      <c r="C40" s="58"/>
      <c r="D40" s="61"/>
      <c r="E40" s="58"/>
      <c r="F40" s="58"/>
      <c r="G40" s="58"/>
      <c r="H40" s="58"/>
      <c r="I40" s="58"/>
      <c r="J40" s="58"/>
      <c r="K40" s="55"/>
      <c r="L40" s="38"/>
      <c r="M40" s="38"/>
      <c r="N40" s="38"/>
      <c r="O40" s="56">
        <v>2006</v>
      </c>
      <c r="P40" s="56"/>
      <c r="Q40" s="57"/>
      <c r="R40" s="38"/>
      <c r="S40" s="38"/>
      <c r="T40" s="38"/>
      <c r="U40" s="38"/>
      <c r="V40" s="38"/>
      <c r="W40" s="38"/>
      <c r="X40" s="38"/>
      <c r="Y40" s="38"/>
    </row>
    <row r="41" spans="1:25" x14ac:dyDescent="0.45">
      <c r="A41" s="58"/>
      <c r="B41" s="58"/>
      <c r="C41" s="58"/>
      <c r="D41" s="61"/>
      <c r="E41" s="58"/>
      <c r="F41" s="55"/>
      <c r="G41" s="58"/>
      <c r="H41" s="58"/>
      <c r="I41" s="58"/>
      <c r="J41" s="58"/>
      <c r="K41" s="55"/>
      <c r="L41" s="38"/>
      <c r="M41" s="38"/>
      <c r="N41" s="38"/>
      <c r="O41" s="56">
        <v>2005</v>
      </c>
      <c r="P41" s="56"/>
      <c r="Q41" s="57"/>
      <c r="R41" s="38"/>
      <c r="S41" s="38"/>
      <c r="T41" s="38"/>
      <c r="U41" s="38"/>
      <c r="V41" s="38"/>
      <c r="W41" s="38"/>
      <c r="X41" s="38"/>
      <c r="Y41" s="38"/>
    </row>
    <row r="42" spans="1:25" x14ac:dyDescent="0.45">
      <c r="A42" s="58"/>
      <c r="B42" s="58"/>
      <c r="C42" s="58"/>
      <c r="D42" s="61"/>
      <c r="E42" s="58"/>
      <c r="F42" s="58"/>
      <c r="G42" s="58"/>
      <c r="H42" s="58"/>
      <c r="I42" s="58"/>
      <c r="J42" s="58"/>
      <c r="K42" s="55"/>
      <c r="L42" s="38"/>
      <c r="M42" s="38"/>
      <c r="N42" s="38"/>
      <c r="O42" s="56">
        <v>2004</v>
      </c>
      <c r="P42" s="56"/>
      <c r="Q42" s="57"/>
      <c r="R42" s="38"/>
      <c r="S42" s="38"/>
      <c r="T42" s="38"/>
      <c r="U42" s="38"/>
      <c r="V42" s="38"/>
      <c r="W42" s="38"/>
      <c r="X42" s="38"/>
      <c r="Y42" s="38"/>
    </row>
    <row r="43" spans="1:25" x14ac:dyDescent="0.45">
      <c r="A43" s="58"/>
      <c r="B43" s="58"/>
      <c r="C43" s="58"/>
      <c r="D43" s="61"/>
      <c r="E43" s="58"/>
      <c r="F43" s="58"/>
      <c r="G43" s="58"/>
      <c r="H43" s="58"/>
      <c r="I43" s="58"/>
      <c r="J43" s="58"/>
      <c r="K43" s="55"/>
      <c r="L43" s="38"/>
      <c r="M43" s="38"/>
      <c r="N43" s="38"/>
      <c r="O43" s="56">
        <v>2003</v>
      </c>
      <c r="P43" s="56"/>
      <c r="Q43" s="57"/>
      <c r="R43" s="38"/>
      <c r="S43" s="38"/>
      <c r="T43" s="38"/>
      <c r="U43" s="38"/>
      <c r="V43" s="38"/>
      <c r="W43" s="38"/>
      <c r="X43" s="38"/>
      <c r="Y43" s="38"/>
    </row>
    <row r="44" spans="1:25" x14ac:dyDescent="0.45">
      <c r="A44" s="58"/>
      <c r="B44" s="58"/>
      <c r="C44" s="58"/>
      <c r="D44" s="61"/>
      <c r="E44" s="58"/>
      <c r="F44" s="58"/>
      <c r="G44" s="58"/>
      <c r="H44" s="58"/>
      <c r="I44" s="58"/>
      <c r="J44" s="58"/>
      <c r="K44" s="55"/>
      <c r="L44" s="38"/>
      <c r="M44" s="38"/>
      <c r="N44" s="38"/>
      <c r="O44" s="56">
        <v>2002</v>
      </c>
      <c r="P44" s="56"/>
      <c r="Q44" s="57"/>
      <c r="R44" s="38"/>
      <c r="S44" s="38"/>
      <c r="T44" s="38"/>
      <c r="U44" s="38"/>
      <c r="V44" s="38"/>
      <c r="W44" s="38"/>
      <c r="X44" s="38"/>
      <c r="Y44" s="38"/>
    </row>
    <row r="45" spans="1:25" x14ac:dyDescent="0.45">
      <c r="A45" s="58"/>
      <c r="B45" s="58"/>
      <c r="C45" s="58"/>
      <c r="D45" s="61"/>
      <c r="E45" s="58"/>
      <c r="F45" s="58"/>
      <c r="G45" s="58"/>
      <c r="H45" s="58"/>
      <c r="I45" s="58"/>
      <c r="J45" s="58"/>
      <c r="K45" s="55"/>
      <c r="L45" s="38"/>
      <c r="M45" s="38"/>
      <c r="N45" s="38"/>
      <c r="O45" s="56">
        <v>2001</v>
      </c>
      <c r="P45" s="56"/>
      <c r="Q45" s="57"/>
      <c r="R45" s="38"/>
      <c r="S45" s="38"/>
      <c r="T45" s="38"/>
      <c r="U45" s="38"/>
      <c r="V45" s="38"/>
      <c r="W45" s="38"/>
      <c r="X45" s="38"/>
      <c r="Y45" s="38"/>
    </row>
    <row r="46" spans="1:25" x14ac:dyDescent="0.45">
      <c r="A46" s="58"/>
      <c r="B46" s="58"/>
      <c r="C46" s="58"/>
      <c r="D46" s="61"/>
      <c r="E46" s="58"/>
      <c r="F46" s="58"/>
      <c r="G46" s="58"/>
      <c r="H46" s="58"/>
      <c r="I46" s="58"/>
      <c r="J46" s="58"/>
      <c r="K46" s="55"/>
      <c r="L46" s="38"/>
      <c r="M46" s="38"/>
      <c r="N46" s="38"/>
      <c r="O46" s="56">
        <v>2000</v>
      </c>
      <c r="P46" s="56"/>
      <c r="Q46" s="57"/>
      <c r="R46" s="38"/>
      <c r="S46" s="38"/>
      <c r="T46" s="38"/>
      <c r="U46" s="38"/>
      <c r="V46" s="38"/>
      <c r="W46" s="38"/>
      <c r="X46" s="38"/>
      <c r="Y46" s="38"/>
    </row>
    <row r="47" spans="1:25" x14ac:dyDescent="0.45">
      <c r="A47" s="58"/>
      <c r="B47" s="58"/>
      <c r="C47" s="58"/>
      <c r="D47" s="61"/>
      <c r="E47" s="58"/>
      <c r="F47" s="58"/>
      <c r="G47" s="58"/>
      <c r="H47" s="58"/>
      <c r="I47" s="58"/>
      <c r="J47" s="58"/>
      <c r="K47" s="55"/>
      <c r="L47" s="38"/>
      <c r="M47" s="38"/>
      <c r="N47" s="38"/>
      <c r="O47" s="56">
        <v>1999</v>
      </c>
      <c r="P47" s="56"/>
      <c r="Q47" s="57"/>
      <c r="R47" s="38"/>
      <c r="S47" s="38"/>
      <c r="T47" s="38"/>
      <c r="U47" s="38"/>
      <c r="V47" s="38"/>
      <c r="W47" s="38"/>
      <c r="X47" s="38"/>
      <c r="Y47" s="38"/>
    </row>
    <row r="48" spans="1:25" x14ac:dyDescent="0.45">
      <c r="A48" s="58"/>
      <c r="B48" s="58"/>
      <c r="C48" s="58"/>
      <c r="D48" s="61"/>
      <c r="E48" s="58"/>
      <c r="F48" s="58"/>
      <c r="G48" s="58"/>
      <c r="H48" s="58"/>
      <c r="I48" s="58"/>
      <c r="J48" s="58"/>
      <c r="K48" s="55"/>
      <c r="L48" s="38"/>
      <c r="M48" s="38"/>
      <c r="N48" s="38"/>
      <c r="O48" s="56">
        <v>1998</v>
      </c>
      <c r="P48" s="56"/>
      <c r="Q48" s="57"/>
      <c r="R48" s="38"/>
      <c r="S48" s="38"/>
      <c r="T48" s="38"/>
      <c r="U48" s="38"/>
      <c r="V48" s="38"/>
      <c r="W48" s="38"/>
      <c r="X48" s="38"/>
      <c r="Y48" s="38"/>
    </row>
    <row r="49" spans="1:25" x14ac:dyDescent="0.45">
      <c r="A49" s="58"/>
      <c r="B49" s="58"/>
      <c r="C49" s="58"/>
      <c r="D49" s="61"/>
      <c r="E49" s="58"/>
      <c r="F49" s="58"/>
      <c r="G49" s="58"/>
      <c r="H49" s="58"/>
      <c r="I49" s="58"/>
      <c r="J49" s="58"/>
      <c r="K49" s="55"/>
      <c r="L49" s="38"/>
      <c r="M49" s="38"/>
      <c r="N49" s="38"/>
      <c r="O49" s="56">
        <v>1997</v>
      </c>
      <c r="P49" s="56"/>
      <c r="Q49" s="57"/>
      <c r="R49" s="38"/>
      <c r="S49" s="38"/>
      <c r="T49" s="38"/>
      <c r="U49" s="38"/>
      <c r="V49" s="38"/>
      <c r="W49" s="38"/>
      <c r="X49" s="38"/>
      <c r="Y49" s="38"/>
    </row>
    <row r="50" spans="1:25" x14ac:dyDescent="0.45">
      <c r="A50" s="58"/>
      <c r="B50" s="58"/>
      <c r="C50" s="58"/>
      <c r="D50" s="61"/>
      <c r="E50" s="58"/>
      <c r="F50" s="58"/>
      <c r="G50" s="58"/>
      <c r="H50" s="58"/>
      <c r="I50" s="58"/>
      <c r="J50" s="58"/>
      <c r="K50" s="55"/>
      <c r="L50" s="38"/>
      <c r="M50" s="38"/>
      <c r="N50" s="38"/>
      <c r="O50" s="56">
        <v>1996</v>
      </c>
      <c r="P50" s="56"/>
      <c r="Q50" s="57"/>
      <c r="R50" s="38"/>
      <c r="S50" s="38"/>
      <c r="T50" s="38"/>
      <c r="U50" s="38"/>
      <c r="V50" s="38"/>
      <c r="W50" s="38"/>
      <c r="X50" s="38"/>
      <c r="Y50" s="38"/>
    </row>
    <row r="51" spans="1:25" x14ac:dyDescent="0.45">
      <c r="A51" s="58"/>
      <c r="B51" s="58"/>
      <c r="C51" s="58"/>
      <c r="D51" s="61"/>
      <c r="E51" s="58"/>
      <c r="F51" s="58"/>
      <c r="G51" s="58"/>
      <c r="H51" s="58"/>
      <c r="I51" s="58"/>
      <c r="J51" s="58"/>
      <c r="K51" s="55"/>
      <c r="L51" s="38"/>
      <c r="M51" s="38"/>
      <c r="N51" s="38"/>
      <c r="O51" s="56">
        <v>1995</v>
      </c>
      <c r="P51" s="56"/>
      <c r="Q51" s="57"/>
      <c r="R51" s="38"/>
      <c r="S51" s="38"/>
      <c r="T51" s="38"/>
      <c r="U51" s="38"/>
      <c r="V51" s="38"/>
      <c r="W51" s="38"/>
      <c r="X51" s="38"/>
      <c r="Y51" s="38"/>
    </row>
    <row r="52" spans="1:25" x14ac:dyDescent="0.45">
      <c r="A52" s="58"/>
      <c r="B52" s="58"/>
      <c r="C52" s="58"/>
      <c r="D52" s="61"/>
      <c r="E52" s="58"/>
      <c r="F52" s="58"/>
      <c r="G52" s="58"/>
      <c r="H52" s="58"/>
      <c r="I52" s="58"/>
      <c r="J52" s="58"/>
      <c r="K52" s="55"/>
      <c r="L52" s="38"/>
      <c r="M52" s="38"/>
      <c r="N52" s="38"/>
      <c r="O52" s="56">
        <v>1994</v>
      </c>
      <c r="P52" s="56"/>
      <c r="Q52" s="57"/>
      <c r="R52" s="38"/>
      <c r="S52" s="38"/>
      <c r="T52" s="38"/>
      <c r="U52" s="38"/>
      <c r="V52" s="38"/>
      <c r="W52" s="38"/>
      <c r="X52" s="38"/>
      <c r="Y52" s="38"/>
    </row>
    <row r="53" spans="1:25" x14ac:dyDescent="0.45">
      <c r="A53" s="58"/>
      <c r="B53" s="58"/>
      <c r="C53" s="58"/>
      <c r="D53" s="61"/>
      <c r="E53" s="58"/>
      <c r="F53" s="58"/>
      <c r="G53" s="58"/>
      <c r="H53" s="58"/>
      <c r="I53" s="58"/>
      <c r="J53" s="58"/>
      <c r="K53" s="55"/>
      <c r="L53" s="38"/>
      <c r="M53" s="38"/>
      <c r="N53" s="38"/>
      <c r="O53" s="56">
        <v>1993</v>
      </c>
      <c r="P53" s="56"/>
      <c r="Q53" s="57"/>
      <c r="R53" s="38"/>
      <c r="S53" s="38"/>
      <c r="T53" s="38"/>
      <c r="U53" s="38"/>
      <c r="V53" s="38"/>
      <c r="W53" s="38"/>
      <c r="X53" s="38"/>
      <c r="Y53" s="38"/>
    </row>
    <row r="54" spans="1:25" x14ac:dyDescent="0.45">
      <c r="A54" s="58"/>
      <c r="B54" s="58"/>
      <c r="C54" s="58"/>
      <c r="D54" s="61"/>
      <c r="E54" s="58"/>
      <c r="F54" s="58"/>
      <c r="G54" s="58"/>
      <c r="H54" s="58"/>
      <c r="I54" s="58"/>
      <c r="J54" s="58"/>
      <c r="K54" s="55"/>
      <c r="L54" s="38"/>
      <c r="M54" s="38"/>
      <c r="N54" s="38"/>
      <c r="O54" s="56">
        <v>1992</v>
      </c>
      <c r="P54" s="56"/>
      <c r="Q54" s="57"/>
      <c r="R54" s="38"/>
      <c r="S54" s="38"/>
      <c r="T54" s="38"/>
      <c r="U54" s="38"/>
      <c r="V54" s="38"/>
      <c r="W54" s="38"/>
      <c r="X54" s="38"/>
      <c r="Y54" s="38"/>
    </row>
    <row r="55" spans="1:25" x14ac:dyDescent="0.45">
      <c r="A55" s="58"/>
      <c r="B55" s="58"/>
      <c r="C55" s="58"/>
      <c r="D55" s="61"/>
      <c r="E55" s="58"/>
      <c r="F55" s="58"/>
      <c r="G55" s="58"/>
      <c r="H55" s="58"/>
      <c r="I55" s="58"/>
      <c r="J55" s="58"/>
      <c r="K55" s="55"/>
      <c r="L55" s="38"/>
      <c r="M55" s="38"/>
      <c r="N55" s="38"/>
      <c r="O55" s="56">
        <v>1991</v>
      </c>
      <c r="P55" s="56"/>
      <c r="Q55" s="57"/>
      <c r="R55" s="38"/>
      <c r="S55" s="38"/>
      <c r="T55" s="38"/>
      <c r="U55" s="38"/>
      <c r="V55" s="38"/>
      <c r="W55" s="38"/>
      <c r="X55" s="38"/>
      <c r="Y55" s="38"/>
    </row>
    <row r="56" spans="1:25" x14ac:dyDescent="0.45">
      <c r="A56" s="58"/>
      <c r="B56" s="58"/>
      <c r="C56" s="58"/>
      <c r="D56" s="61"/>
      <c r="E56" s="58"/>
      <c r="F56" s="58"/>
      <c r="G56" s="58"/>
      <c r="H56" s="58"/>
      <c r="I56" s="58"/>
      <c r="J56" s="58"/>
      <c r="K56" s="55"/>
      <c r="L56" s="38"/>
      <c r="M56" s="38"/>
      <c r="N56" s="38"/>
      <c r="O56" s="56">
        <v>1990</v>
      </c>
      <c r="P56" s="56"/>
      <c r="Q56" s="57"/>
      <c r="R56" s="38"/>
      <c r="S56" s="38"/>
      <c r="T56" s="38"/>
      <c r="U56" s="38"/>
      <c r="V56" s="38"/>
      <c r="W56" s="38"/>
      <c r="X56" s="38"/>
      <c r="Y56" s="38"/>
    </row>
    <row r="57" spans="1:25" x14ac:dyDescent="0.45">
      <c r="A57" s="58"/>
      <c r="B57" s="58"/>
      <c r="C57" s="58"/>
      <c r="D57" s="61"/>
      <c r="E57" s="58"/>
      <c r="F57" s="58"/>
      <c r="G57" s="58"/>
      <c r="H57" s="58"/>
      <c r="I57" s="58"/>
      <c r="J57" s="58"/>
      <c r="K57" s="55"/>
      <c r="L57" s="38"/>
      <c r="M57" s="38"/>
      <c r="N57" s="38"/>
      <c r="O57" s="56">
        <v>1989</v>
      </c>
      <c r="P57" s="56"/>
      <c r="Q57" s="57"/>
      <c r="R57" s="38"/>
      <c r="S57" s="38"/>
      <c r="T57" s="38"/>
      <c r="U57" s="38"/>
      <c r="V57" s="38"/>
      <c r="W57" s="38"/>
      <c r="X57" s="38"/>
      <c r="Y57" s="38"/>
    </row>
    <row r="58" spans="1:25" x14ac:dyDescent="0.45">
      <c r="A58" s="58"/>
      <c r="B58" s="55"/>
      <c r="C58" s="55"/>
      <c r="D58" s="61"/>
      <c r="E58" s="58"/>
      <c r="F58" s="55"/>
      <c r="G58" s="55"/>
      <c r="H58" s="55"/>
      <c r="I58" s="55"/>
      <c r="J58" s="55"/>
      <c r="K58" s="55"/>
      <c r="L58" s="38"/>
      <c r="M58" s="38"/>
      <c r="N58" s="38"/>
      <c r="O58" s="56">
        <v>1988</v>
      </c>
      <c r="P58" s="56"/>
      <c r="Q58" s="57"/>
      <c r="R58" s="38"/>
      <c r="S58" s="38"/>
      <c r="T58" s="38"/>
      <c r="U58" s="38"/>
      <c r="V58" s="38"/>
      <c r="W58" s="38"/>
      <c r="X58" s="38"/>
      <c r="Y58" s="38"/>
    </row>
    <row r="59" spans="1:25" x14ac:dyDescent="0.45">
      <c r="A59" s="58"/>
      <c r="B59" s="55"/>
      <c r="C59" s="55"/>
      <c r="D59" s="61"/>
      <c r="E59" s="58"/>
      <c r="F59" s="55"/>
      <c r="G59" s="55"/>
      <c r="H59" s="55"/>
      <c r="I59" s="55"/>
      <c r="J59" s="55"/>
      <c r="K59" s="55"/>
      <c r="L59" s="38"/>
      <c r="M59" s="38"/>
      <c r="N59" s="38"/>
      <c r="O59" s="56">
        <v>1987</v>
      </c>
      <c r="P59" s="56"/>
      <c r="Q59" s="57"/>
      <c r="R59" s="38"/>
      <c r="S59" s="38"/>
      <c r="T59" s="38"/>
      <c r="U59" s="38"/>
      <c r="V59" s="38"/>
      <c r="W59" s="38"/>
      <c r="X59" s="38"/>
      <c r="Y59" s="38"/>
    </row>
    <row r="60" spans="1:25" x14ac:dyDescent="0.45">
      <c r="A60" s="58"/>
      <c r="B60" s="55"/>
      <c r="C60" s="55"/>
      <c r="D60" s="61"/>
      <c r="E60" s="58"/>
      <c r="F60" s="55"/>
      <c r="G60" s="55"/>
      <c r="H60" s="55"/>
      <c r="I60" s="55"/>
      <c r="J60" s="55"/>
      <c r="K60" s="55"/>
      <c r="L60" s="38"/>
      <c r="M60" s="38"/>
      <c r="N60" s="38"/>
      <c r="O60" s="56">
        <v>1986</v>
      </c>
      <c r="P60" s="56"/>
      <c r="Q60" s="57"/>
      <c r="R60" s="38"/>
      <c r="S60" s="38"/>
      <c r="T60" s="38"/>
      <c r="U60" s="38"/>
      <c r="V60" s="38"/>
      <c r="W60" s="38"/>
      <c r="X60" s="38"/>
      <c r="Y60" s="38"/>
    </row>
    <row r="61" spans="1:25" x14ac:dyDescent="0.45">
      <c r="A61" s="58"/>
      <c r="B61" s="55"/>
      <c r="C61" s="55"/>
      <c r="D61" s="61"/>
      <c r="E61" s="58"/>
      <c r="F61" s="55"/>
      <c r="G61" s="55"/>
      <c r="H61" s="55"/>
      <c r="I61" s="55"/>
      <c r="J61" s="55"/>
      <c r="K61" s="55"/>
      <c r="L61" s="38"/>
      <c r="M61" s="38"/>
      <c r="N61" s="38"/>
      <c r="O61" s="56">
        <v>1985</v>
      </c>
      <c r="P61" s="56"/>
      <c r="Q61" s="57"/>
      <c r="R61" s="38"/>
      <c r="S61" s="38"/>
      <c r="T61" s="38"/>
      <c r="U61" s="38"/>
      <c r="V61" s="38"/>
      <c r="W61" s="38"/>
      <c r="X61" s="38"/>
      <c r="Y61" s="38"/>
    </row>
    <row r="62" spans="1:25" x14ac:dyDescent="0.45">
      <c r="A62" s="58"/>
      <c r="B62" s="55"/>
      <c r="C62" s="55"/>
      <c r="D62" s="61"/>
      <c r="E62" s="58"/>
      <c r="F62" s="55"/>
      <c r="G62" s="55"/>
      <c r="H62" s="55"/>
      <c r="I62" s="55"/>
      <c r="J62" s="55"/>
      <c r="K62" s="55"/>
      <c r="L62" s="38"/>
      <c r="M62" s="38"/>
      <c r="N62" s="38"/>
      <c r="O62" s="56"/>
      <c r="P62" s="56"/>
      <c r="Q62" s="57"/>
      <c r="R62" s="38"/>
      <c r="S62" s="38"/>
      <c r="T62" s="38"/>
      <c r="U62" s="38"/>
      <c r="V62" s="38"/>
      <c r="W62" s="38"/>
      <c r="X62" s="38"/>
      <c r="Y62" s="38"/>
    </row>
    <row r="63" spans="1:25" x14ac:dyDescent="0.45">
      <c r="A63" s="58"/>
      <c r="B63" s="55"/>
      <c r="C63" s="55"/>
      <c r="D63" s="61"/>
      <c r="E63" s="58"/>
      <c r="F63" s="55"/>
      <c r="G63" s="55"/>
      <c r="H63" s="55"/>
      <c r="I63" s="55"/>
      <c r="J63" s="55"/>
      <c r="K63" s="55"/>
      <c r="L63" s="38"/>
      <c r="M63" s="38"/>
      <c r="N63" s="38"/>
      <c r="O63" s="56"/>
      <c r="P63" s="56"/>
      <c r="Q63" s="57"/>
      <c r="R63" s="38"/>
      <c r="S63" s="38"/>
      <c r="T63" s="38"/>
      <c r="U63" s="38"/>
      <c r="V63" s="38"/>
      <c r="W63" s="38"/>
      <c r="X63" s="38"/>
      <c r="Y63" s="38"/>
    </row>
    <row r="64" spans="1:25" x14ac:dyDescent="0.45">
      <c r="A64" s="58"/>
      <c r="B64" s="55"/>
      <c r="C64" s="55"/>
      <c r="D64" s="61"/>
      <c r="E64" s="58"/>
      <c r="F64" s="55"/>
      <c r="G64" s="55"/>
      <c r="H64" s="55"/>
      <c r="I64" s="55"/>
      <c r="J64" s="55"/>
      <c r="K64" s="55"/>
      <c r="L64" s="38"/>
      <c r="M64" s="38"/>
      <c r="N64" s="38"/>
      <c r="O64" s="56"/>
      <c r="P64" s="56"/>
      <c r="Q64" s="57"/>
      <c r="R64" s="38"/>
      <c r="S64" s="38"/>
      <c r="T64" s="38"/>
      <c r="U64" s="38"/>
      <c r="V64" s="38"/>
      <c r="W64" s="38"/>
      <c r="X64" s="38"/>
      <c r="Y64" s="38"/>
    </row>
    <row r="65" spans="1:25" x14ac:dyDescent="0.45">
      <c r="A65" s="58"/>
      <c r="B65" s="55"/>
      <c r="C65" s="55"/>
      <c r="D65" s="61"/>
      <c r="E65" s="58"/>
      <c r="F65" s="55"/>
      <c r="G65" s="55"/>
      <c r="H65" s="55"/>
      <c r="I65" s="55"/>
      <c r="J65" s="55"/>
      <c r="K65" s="55"/>
      <c r="L65" s="38"/>
      <c r="M65" s="38"/>
      <c r="N65" s="38"/>
      <c r="O65" s="56"/>
      <c r="P65" s="56"/>
      <c r="Q65" s="57"/>
      <c r="R65" s="38"/>
      <c r="S65" s="38"/>
      <c r="T65" s="38"/>
      <c r="U65" s="38"/>
      <c r="V65" s="38"/>
      <c r="W65" s="38"/>
      <c r="X65" s="38"/>
      <c r="Y65" s="38"/>
    </row>
    <row r="66" spans="1:25" x14ac:dyDescent="0.45">
      <c r="A66" s="58"/>
      <c r="B66" s="55"/>
      <c r="C66" s="55"/>
      <c r="D66" s="61"/>
      <c r="E66" s="58"/>
      <c r="F66" s="55"/>
      <c r="G66" s="55"/>
      <c r="H66" s="55"/>
      <c r="I66" s="55"/>
      <c r="J66" s="55"/>
      <c r="K66" s="55"/>
      <c r="L66" s="38"/>
      <c r="M66" s="38"/>
      <c r="N66" s="38"/>
      <c r="O66" s="56"/>
      <c r="P66" s="56"/>
      <c r="Q66" s="57"/>
      <c r="R66" s="38"/>
      <c r="S66" s="38"/>
      <c r="T66" s="38"/>
      <c r="U66" s="38"/>
      <c r="V66" s="38"/>
      <c r="W66" s="38"/>
      <c r="X66" s="38"/>
      <c r="Y66" s="38"/>
    </row>
    <row r="67" spans="1:25" x14ac:dyDescent="0.45">
      <c r="A67" s="58"/>
      <c r="B67" s="55"/>
      <c r="C67" s="55"/>
      <c r="D67" s="61"/>
      <c r="E67" s="58"/>
      <c r="F67" s="55"/>
      <c r="G67" s="55"/>
      <c r="H67" s="55"/>
      <c r="I67" s="55"/>
      <c r="J67" s="55"/>
      <c r="K67" s="55"/>
      <c r="L67" s="38"/>
      <c r="M67" s="38"/>
      <c r="N67" s="38"/>
      <c r="O67" s="56"/>
      <c r="P67" s="56"/>
      <c r="Q67" s="57"/>
      <c r="R67" s="38"/>
      <c r="S67" s="38"/>
      <c r="T67" s="38"/>
      <c r="U67" s="38"/>
      <c r="V67" s="38"/>
      <c r="W67" s="38"/>
      <c r="X67" s="38"/>
      <c r="Y67" s="38"/>
    </row>
    <row r="68" spans="1:25" x14ac:dyDescent="0.45">
      <c r="A68" s="58"/>
      <c r="B68" s="55"/>
      <c r="C68" s="55"/>
      <c r="D68" s="61"/>
      <c r="E68" s="58"/>
      <c r="F68" s="55"/>
      <c r="G68" s="55"/>
      <c r="H68" s="55"/>
      <c r="I68" s="55"/>
      <c r="J68" s="55"/>
      <c r="K68" s="55"/>
      <c r="L68" s="38"/>
      <c r="M68" s="38"/>
      <c r="N68" s="38"/>
      <c r="O68" s="56"/>
      <c r="P68" s="56"/>
      <c r="Q68" s="57"/>
      <c r="R68" s="38"/>
      <c r="S68" s="38"/>
      <c r="T68" s="38"/>
      <c r="U68" s="38"/>
      <c r="V68" s="38"/>
      <c r="W68" s="38"/>
      <c r="X68" s="38"/>
      <c r="Y68" s="38"/>
    </row>
    <row r="69" spans="1:25" x14ac:dyDescent="0.45">
      <c r="A69" s="58"/>
      <c r="B69" s="55"/>
      <c r="C69" s="55"/>
      <c r="D69" s="61"/>
      <c r="E69" s="58"/>
      <c r="F69" s="55"/>
      <c r="G69" s="55"/>
      <c r="H69" s="55"/>
      <c r="I69" s="55"/>
      <c r="J69" s="55"/>
      <c r="K69" s="55"/>
      <c r="L69" s="38"/>
      <c r="M69" s="38"/>
      <c r="N69" s="38"/>
      <c r="O69" s="56"/>
      <c r="P69" s="56"/>
      <c r="Q69" s="57"/>
      <c r="R69" s="38"/>
      <c r="S69" s="38"/>
      <c r="T69" s="38"/>
      <c r="U69" s="38"/>
      <c r="V69" s="38"/>
      <c r="W69" s="38"/>
      <c r="X69" s="38"/>
      <c r="Y69" s="38"/>
    </row>
    <row r="70" spans="1:25" x14ac:dyDescent="0.45">
      <c r="A70" s="58"/>
      <c r="B70" s="55"/>
      <c r="C70" s="55"/>
      <c r="D70" s="61"/>
      <c r="E70" s="58"/>
      <c r="F70" s="55"/>
      <c r="G70" s="55"/>
      <c r="H70" s="55"/>
      <c r="I70" s="55"/>
      <c r="J70" s="55"/>
      <c r="K70" s="55"/>
      <c r="L70" s="38"/>
      <c r="M70" s="38"/>
      <c r="N70" s="38"/>
      <c r="O70" s="56"/>
      <c r="P70" s="56"/>
      <c r="Q70" s="57"/>
      <c r="R70" s="38"/>
      <c r="S70" s="38"/>
      <c r="T70" s="38"/>
      <c r="U70" s="38"/>
      <c r="V70" s="38"/>
      <c r="W70" s="38"/>
      <c r="X70" s="38"/>
      <c r="Y70" s="38"/>
    </row>
    <row r="71" spans="1:25" x14ac:dyDescent="0.45">
      <c r="A71" s="58"/>
      <c r="B71" s="55"/>
      <c r="C71" s="55"/>
      <c r="D71" s="61"/>
      <c r="E71" s="58"/>
      <c r="F71" s="55"/>
      <c r="G71" s="55"/>
      <c r="H71" s="55"/>
      <c r="I71" s="55"/>
      <c r="J71" s="55"/>
      <c r="K71" s="55"/>
      <c r="L71" s="38"/>
      <c r="M71" s="38"/>
      <c r="N71" s="38"/>
      <c r="O71" s="56"/>
      <c r="P71" s="56"/>
      <c r="Q71" s="57"/>
      <c r="R71" s="38"/>
      <c r="S71" s="38"/>
      <c r="T71" s="38"/>
      <c r="U71" s="38"/>
      <c r="V71" s="38"/>
      <c r="W71" s="38"/>
      <c r="X71" s="38"/>
      <c r="Y71" s="38"/>
    </row>
    <row r="72" spans="1:25" x14ac:dyDescent="0.45">
      <c r="A72" s="58"/>
      <c r="B72" s="55"/>
      <c r="C72" s="55"/>
      <c r="D72" s="61"/>
      <c r="E72" s="58"/>
      <c r="F72" s="55"/>
      <c r="G72" s="55"/>
      <c r="H72" s="55"/>
      <c r="I72" s="55"/>
      <c r="J72" s="55"/>
      <c r="K72" s="55"/>
      <c r="L72" s="38"/>
      <c r="M72" s="38"/>
      <c r="N72" s="38"/>
      <c r="O72" s="56"/>
      <c r="P72" s="56"/>
      <c r="Q72" s="57"/>
      <c r="R72" s="38"/>
      <c r="S72" s="38"/>
      <c r="T72" s="38"/>
      <c r="U72" s="38"/>
      <c r="V72" s="38"/>
      <c r="W72" s="38"/>
      <c r="X72" s="38"/>
      <c r="Y72" s="38"/>
    </row>
    <row r="73" spans="1:25" x14ac:dyDescent="0.45">
      <c r="A73" s="58"/>
      <c r="B73" s="55"/>
      <c r="C73" s="55"/>
      <c r="D73" s="61"/>
      <c r="E73" s="58"/>
      <c r="F73" s="55"/>
      <c r="G73" s="55"/>
      <c r="H73" s="55"/>
      <c r="I73" s="55"/>
      <c r="J73" s="55"/>
      <c r="K73" s="55"/>
      <c r="L73" s="38"/>
      <c r="M73" s="38"/>
      <c r="N73" s="38"/>
      <c r="O73" s="56"/>
      <c r="P73" s="56"/>
      <c r="Q73" s="57"/>
      <c r="R73" s="38"/>
      <c r="S73" s="38"/>
      <c r="T73" s="38"/>
      <c r="U73" s="38"/>
      <c r="V73" s="38"/>
      <c r="W73" s="38"/>
      <c r="X73" s="38"/>
      <c r="Y73" s="38"/>
    </row>
    <row r="74" spans="1:25" x14ac:dyDescent="0.45">
      <c r="A74" s="58"/>
      <c r="B74" s="55"/>
      <c r="C74" s="55"/>
      <c r="D74" s="61"/>
      <c r="E74" s="58"/>
      <c r="F74" s="55"/>
      <c r="G74" s="55"/>
      <c r="H74" s="55"/>
      <c r="I74" s="55"/>
      <c r="J74" s="55"/>
      <c r="K74" s="55"/>
      <c r="L74" s="38"/>
      <c r="M74" s="38"/>
      <c r="N74" s="38"/>
      <c r="O74" s="56"/>
      <c r="P74" s="56"/>
      <c r="Q74" s="57"/>
      <c r="R74" s="38"/>
      <c r="S74" s="38"/>
      <c r="T74" s="38"/>
      <c r="U74" s="38"/>
      <c r="V74" s="38"/>
      <c r="W74" s="38"/>
      <c r="X74" s="38"/>
      <c r="Y74" s="38"/>
    </row>
    <row r="75" spans="1:25" x14ac:dyDescent="0.45">
      <c r="A75" s="55"/>
      <c r="B75" s="55"/>
      <c r="C75" s="55"/>
      <c r="D75" s="55"/>
      <c r="E75" s="55"/>
      <c r="F75" s="55"/>
      <c r="G75" s="55"/>
      <c r="H75" s="55"/>
      <c r="I75" s="55"/>
      <c r="J75" s="55"/>
      <c r="K75" s="55"/>
      <c r="L75" s="38"/>
      <c r="M75" s="38"/>
      <c r="N75" s="38"/>
      <c r="O75" s="56"/>
      <c r="P75" s="56"/>
      <c r="Q75" s="57"/>
      <c r="R75" s="38"/>
      <c r="S75" s="38"/>
      <c r="T75" s="38"/>
      <c r="U75" s="38"/>
      <c r="V75" s="38"/>
      <c r="W75" s="38"/>
      <c r="X75" s="38"/>
      <c r="Y75" s="38"/>
    </row>
    <row r="76" spans="1:25" x14ac:dyDescent="0.45">
      <c r="A76" s="55"/>
      <c r="B76" s="55"/>
      <c r="C76" s="55"/>
      <c r="D76" s="55"/>
      <c r="E76" s="55"/>
      <c r="F76" s="55"/>
      <c r="G76" s="55"/>
      <c r="H76" s="55"/>
      <c r="I76" s="55"/>
      <c r="J76" s="55"/>
      <c r="K76" s="55"/>
      <c r="O76" s="56"/>
      <c r="P76" s="56"/>
      <c r="Q76" s="57"/>
    </row>
    <row r="77" spans="1:25" x14ac:dyDescent="0.45">
      <c r="O77" s="56"/>
      <c r="P77" s="56"/>
      <c r="Q77" s="57"/>
    </row>
    <row r="78" spans="1:25" x14ac:dyDescent="0.45">
      <c r="A78" s="183"/>
      <c r="B78" s="183"/>
      <c r="C78" s="183"/>
      <c r="D78" s="183"/>
      <c r="E78" s="183"/>
      <c r="F78" s="68"/>
      <c r="G78" s="38"/>
      <c r="H78" s="38"/>
      <c r="O78" s="56"/>
      <c r="P78" s="56"/>
      <c r="Q78" s="57"/>
    </row>
    <row r="79" spans="1:25" x14ac:dyDescent="0.45">
      <c r="A79" s="181"/>
      <c r="B79" s="181"/>
      <c r="C79" s="181"/>
      <c r="D79" s="181"/>
      <c r="E79" s="181"/>
      <c r="F79" s="69"/>
      <c r="O79" s="56"/>
      <c r="P79" s="56"/>
      <c r="Q79" s="57"/>
    </row>
    <row r="80" spans="1:25" x14ac:dyDescent="0.45">
      <c r="A80" s="181"/>
      <c r="B80" s="181"/>
      <c r="C80" s="181"/>
      <c r="D80" s="181"/>
      <c r="E80" s="181"/>
      <c r="F80" s="69"/>
      <c r="O80" s="56"/>
      <c r="P80" s="56"/>
      <c r="Q80" s="57"/>
    </row>
    <row r="81" spans="1:17" x14ac:dyDescent="0.45">
      <c r="A81" s="181"/>
      <c r="B81" s="181"/>
      <c r="C81" s="181"/>
      <c r="D81" s="181"/>
      <c r="E81" s="181"/>
      <c r="F81" s="69"/>
      <c r="O81" s="56"/>
      <c r="P81" s="56"/>
      <c r="Q81" s="57"/>
    </row>
    <row r="82" spans="1:17" x14ac:dyDescent="0.45">
      <c r="A82" s="181"/>
      <c r="B82" s="181"/>
      <c r="C82" s="181"/>
      <c r="D82" s="181"/>
      <c r="E82" s="181"/>
      <c r="F82" s="69"/>
      <c r="O82" s="56"/>
      <c r="P82" s="56"/>
      <c r="Q82" s="57"/>
    </row>
    <row r="83" spans="1:17" x14ac:dyDescent="0.45">
      <c r="A83" s="181"/>
      <c r="B83" s="181"/>
      <c r="C83" s="181"/>
      <c r="D83" s="181"/>
      <c r="E83" s="181"/>
      <c r="F83" s="69"/>
      <c r="O83" s="56"/>
      <c r="P83" s="56"/>
      <c r="Q83" s="57"/>
    </row>
    <row r="84" spans="1:17" x14ac:dyDescent="0.45">
      <c r="A84" s="181"/>
      <c r="B84" s="181"/>
      <c r="C84" s="181"/>
      <c r="D84" s="181"/>
      <c r="E84" s="181"/>
      <c r="F84" s="69"/>
      <c r="O84" s="56"/>
      <c r="P84" s="56"/>
      <c r="Q84" s="57"/>
    </row>
    <row r="85" spans="1:17" x14ac:dyDescent="0.45">
      <c r="A85" s="181"/>
      <c r="B85" s="181"/>
      <c r="C85" s="181"/>
      <c r="D85" s="181"/>
      <c r="E85" s="181"/>
      <c r="F85" s="69"/>
      <c r="O85" s="56"/>
      <c r="P85" s="56"/>
      <c r="Q85" s="57"/>
    </row>
    <row r="86" spans="1:17" x14ac:dyDescent="0.45">
      <c r="A86" s="181"/>
      <c r="B86" s="181"/>
      <c r="C86" s="181"/>
      <c r="D86" s="181"/>
      <c r="E86" s="181"/>
      <c r="F86" s="69"/>
      <c r="O86" s="56"/>
      <c r="P86" s="56"/>
      <c r="Q86" s="57"/>
    </row>
    <row r="87" spans="1:17" x14ac:dyDescent="0.45">
      <c r="A87" s="181"/>
      <c r="B87" s="181"/>
      <c r="C87" s="181"/>
      <c r="D87" s="181"/>
      <c r="E87" s="181"/>
      <c r="F87" s="69"/>
      <c r="O87" s="56"/>
      <c r="P87" s="56"/>
      <c r="Q87" s="57"/>
    </row>
    <row r="88" spans="1:17" x14ac:dyDescent="0.45">
      <c r="A88" s="181"/>
      <c r="B88" s="181"/>
      <c r="C88" s="181"/>
      <c r="D88" s="181"/>
      <c r="E88" s="181"/>
      <c r="F88" s="69"/>
      <c r="O88" s="56"/>
      <c r="P88" s="56"/>
      <c r="Q88" s="57"/>
    </row>
    <row r="89" spans="1:17" x14ac:dyDescent="0.45">
      <c r="A89" s="181"/>
      <c r="B89" s="181"/>
      <c r="C89" s="181"/>
      <c r="D89" s="181"/>
      <c r="E89" s="181"/>
      <c r="F89" s="69"/>
      <c r="O89" s="56"/>
      <c r="P89" s="56"/>
      <c r="Q89" s="57"/>
    </row>
    <row r="90" spans="1:17" x14ac:dyDescent="0.45">
      <c r="A90" s="181"/>
      <c r="B90" s="181"/>
      <c r="C90" s="181"/>
      <c r="D90" s="181"/>
      <c r="E90" s="181"/>
      <c r="F90" s="69"/>
      <c r="O90" s="56"/>
      <c r="P90" s="56"/>
      <c r="Q90" s="57"/>
    </row>
    <row r="91" spans="1:17" x14ac:dyDescent="0.45">
      <c r="A91" s="181"/>
      <c r="B91" s="181"/>
      <c r="C91" s="181"/>
      <c r="D91" s="181"/>
      <c r="E91" s="181"/>
      <c r="F91" s="69"/>
      <c r="O91" s="56"/>
      <c r="P91" s="56"/>
      <c r="Q91" s="57"/>
    </row>
    <row r="92" spans="1:17" x14ac:dyDescent="0.45">
      <c r="A92" s="181"/>
      <c r="B92" s="181"/>
      <c r="C92" s="181"/>
      <c r="D92" s="181"/>
      <c r="E92" s="181"/>
      <c r="F92" s="69"/>
      <c r="O92" s="56"/>
      <c r="P92" s="56"/>
      <c r="Q92" s="57"/>
    </row>
    <row r="93" spans="1:17" x14ac:dyDescent="0.45">
      <c r="A93" s="181"/>
      <c r="B93" s="181"/>
      <c r="C93" s="181"/>
      <c r="D93" s="181"/>
      <c r="E93" s="181"/>
      <c r="F93" s="69"/>
      <c r="O93" s="56"/>
      <c r="P93" s="56"/>
      <c r="Q93" s="57"/>
    </row>
    <row r="94" spans="1:17" x14ac:dyDescent="0.45">
      <c r="A94" s="181"/>
      <c r="B94" s="181"/>
      <c r="C94" s="181"/>
      <c r="D94" s="181"/>
      <c r="E94" s="181"/>
      <c r="F94" s="69"/>
      <c r="O94" s="56"/>
      <c r="P94" s="56"/>
      <c r="Q94" s="57"/>
    </row>
    <row r="95" spans="1:17" x14ac:dyDescent="0.45">
      <c r="A95" s="181"/>
      <c r="B95" s="181"/>
      <c r="C95" s="181"/>
      <c r="D95" s="181"/>
      <c r="E95" s="181"/>
      <c r="F95" s="69"/>
      <c r="O95" s="56"/>
      <c r="P95" s="56"/>
      <c r="Q95" s="57"/>
    </row>
    <row r="96" spans="1:17" x14ac:dyDescent="0.45">
      <c r="A96" s="181"/>
      <c r="B96" s="181"/>
      <c r="C96" s="181"/>
      <c r="D96" s="181"/>
      <c r="E96" s="181"/>
      <c r="F96" s="69"/>
      <c r="O96" s="56"/>
      <c r="P96" s="56"/>
      <c r="Q96" s="57"/>
    </row>
    <row r="97" spans="1:17" x14ac:dyDescent="0.45">
      <c r="A97" s="181"/>
      <c r="B97" s="181"/>
      <c r="C97" s="181"/>
      <c r="D97" s="181"/>
      <c r="E97" s="181"/>
      <c r="F97" s="181"/>
      <c r="O97" s="56"/>
      <c r="P97" s="56"/>
      <c r="Q97" s="57"/>
    </row>
    <row r="98" spans="1:17" x14ac:dyDescent="0.45">
      <c r="A98" s="181"/>
      <c r="B98" s="181"/>
      <c r="C98" s="181"/>
      <c r="D98" s="181"/>
      <c r="E98" s="181"/>
      <c r="F98" s="181"/>
      <c r="O98" s="56"/>
      <c r="P98" s="56"/>
      <c r="Q98" s="57"/>
    </row>
    <row r="99" spans="1:17" x14ac:dyDescent="0.45">
      <c r="A99" s="181"/>
      <c r="B99" s="181"/>
      <c r="C99" s="181"/>
      <c r="D99" s="181"/>
      <c r="E99" s="181"/>
      <c r="F99" s="69"/>
      <c r="O99" s="56"/>
      <c r="P99" s="56"/>
      <c r="Q99" s="57"/>
    </row>
    <row r="100" spans="1:17" x14ac:dyDescent="0.45">
      <c r="A100" s="181"/>
      <c r="B100" s="181"/>
      <c r="C100" s="181"/>
      <c r="D100" s="181"/>
      <c r="E100" s="181"/>
      <c r="F100" s="69"/>
      <c r="O100" s="56"/>
      <c r="P100" s="56"/>
      <c r="Q100" s="57"/>
    </row>
    <row r="101" spans="1:17" x14ac:dyDescent="0.45">
      <c r="A101" s="181"/>
      <c r="B101" s="181"/>
      <c r="C101" s="181"/>
      <c r="D101" s="181"/>
      <c r="E101" s="181"/>
      <c r="F101" s="69"/>
      <c r="O101" s="56"/>
      <c r="P101" s="56"/>
      <c r="Q101" s="57"/>
    </row>
    <row r="102" spans="1:17" x14ac:dyDescent="0.45">
      <c r="A102" s="181"/>
      <c r="B102" s="181"/>
      <c r="C102" s="181"/>
      <c r="D102" s="181"/>
      <c r="E102" s="181"/>
      <c r="F102" s="69"/>
      <c r="O102" s="56"/>
      <c r="P102" s="56"/>
      <c r="Q102" s="57"/>
    </row>
    <row r="103" spans="1:17" x14ac:dyDescent="0.45">
      <c r="A103" s="181"/>
      <c r="B103" s="181"/>
      <c r="C103" s="181"/>
      <c r="D103" s="181"/>
      <c r="E103" s="181"/>
      <c r="F103" s="69"/>
      <c r="O103" s="56"/>
      <c r="P103" s="56"/>
      <c r="Q103" s="57"/>
    </row>
    <row r="104" spans="1:17" x14ac:dyDescent="0.45">
      <c r="A104" s="181"/>
      <c r="B104" s="181"/>
      <c r="C104" s="181"/>
      <c r="D104" s="181"/>
      <c r="E104" s="181"/>
      <c r="F104" s="69"/>
      <c r="O104" s="56"/>
      <c r="P104" s="56"/>
      <c r="Q104" s="57"/>
    </row>
    <row r="105" spans="1:17" x14ac:dyDescent="0.45">
      <c r="A105" s="181"/>
      <c r="B105" s="181"/>
      <c r="C105" s="181"/>
      <c r="D105" s="181"/>
      <c r="E105" s="181"/>
      <c r="F105" s="69"/>
      <c r="O105" s="56"/>
      <c r="P105" s="56"/>
      <c r="Q105" s="57"/>
    </row>
    <row r="106" spans="1:17" x14ac:dyDescent="0.45">
      <c r="A106" s="181"/>
      <c r="B106" s="181"/>
      <c r="C106" s="181"/>
      <c r="D106" s="181"/>
      <c r="E106" s="70"/>
      <c r="F106" s="69"/>
      <c r="O106" s="71"/>
      <c r="P106" s="71"/>
    </row>
    <row r="107" spans="1:17" x14ac:dyDescent="0.45">
      <c r="A107" s="181"/>
      <c r="B107" s="181"/>
      <c r="C107" s="181"/>
      <c r="D107" s="181"/>
      <c r="E107" s="70"/>
      <c r="F107" s="69"/>
      <c r="O107" s="71"/>
      <c r="P107" s="71"/>
    </row>
    <row r="108" spans="1:17" x14ac:dyDescent="0.45">
      <c r="A108" s="181"/>
      <c r="B108" s="181"/>
      <c r="C108" s="181"/>
      <c r="D108" s="181"/>
      <c r="E108" s="181"/>
      <c r="F108" s="69"/>
    </row>
    <row r="109" spans="1:17" x14ac:dyDescent="0.45">
      <c r="A109" s="181"/>
      <c r="B109" s="181"/>
      <c r="C109" s="181"/>
      <c r="D109" s="181"/>
      <c r="E109" s="181"/>
      <c r="F109" s="69"/>
    </row>
    <row r="110" spans="1:17" x14ac:dyDescent="0.45">
      <c r="A110" s="72"/>
      <c r="B110" s="72"/>
      <c r="C110" s="72"/>
      <c r="D110" s="72"/>
    </row>
    <row r="111" spans="1:17" x14ac:dyDescent="0.45">
      <c r="A111" s="72"/>
      <c r="B111" s="72"/>
      <c r="C111" s="72"/>
      <c r="D111" s="72"/>
    </row>
  </sheetData>
  <sheetProtection algorithmName="SHA-512" hashValue="ea8423BbXGc2DejImwTC+jULR9kRMaLVdGu+OKhNxRxi0jiOQGyYDRuk/E/tGNHyd++f1wsOqQFSCMq+b7lcJw==" saltValue="Ms/ZGOu44XDKfTBZhkbfeA==" spinCount="100000" sheet="1" selectLockedCells="1"/>
  <mergeCells count="42">
    <mergeCell ref="J22:J23"/>
    <mergeCell ref="K22:K23"/>
    <mergeCell ref="L22:L23"/>
    <mergeCell ref="A23:E23"/>
    <mergeCell ref="A1:P1"/>
    <mergeCell ref="A2:N2"/>
    <mergeCell ref="L7:M7"/>
    <mergeCell ref="A11:N11"/>
    <mergeCell ref="E21:K21"/>
    <mergeCell ref="A88:E88"/>
    <mergeCell ref="J34:J35"/>
    <mergeCell ref="A78:E78"/>
    <mergeCell ref="A79:E79"/>
    <mergeCell ref="A80:E80"/>
    <mergeCell ref="A81:E81"/>
    <mergeCell ref="A82:E82"/>
    <mergeCell ref="A83:E83"/>
    <mergeCell ref="A84:E84"/>
    <mergeCell ref="A85:E85"/>
    <mergeCell ref="A86:E86"/>
    <mergeCell ref="A87:E87"/>
    <mergeCell ref="A100:E100"/>
    <mergeCell ref="A89:E89"/>
    <mergeCell ref="A90:E90"/>
    <mergeCell ref="A91:E91"/>
    <mergeCell ref="A92:E92"/>
    <mergeCell ref="A93:E93"/>
    <mergeCell ref="A94:E94"/>
    <mergeCell ref="A95:E95"/>
    <mergeCell ref="A96:E96"/>
    <mergeCell ref="A97:F97"/>
    <mergeCell ref="A98:F98"/>
    <mergeCell ref="A99:E99"/>
    <mergeCell ref="A107:D107"/>
    <mergeCell ref="A108:E108"/>
    <mergeCell ref="A109:E109"/>
    <mergeCell ref="A101:E101"/>
    <mergeCell ref="A102:E102"/>
    <mergeCell ref="A103:E103"/>
    <mergeCell ref="A104:E104"/>
    <mergeCell ref="A105:E105"/>
    <mergeCell ref="A106:D106"/>
  </mergeCells>
  <dataValidations count="6">
    <dataValidation type="whole" operator="lessThan" allowBlank="1" showInputMessage="1" showErrorMessage="1" sqref="B8">
      <formula1>6</formula1>
    </dataValidation>
    <dataValidation type="whole" operator="lessThan" allowBlank="1" showInputMessage="1" showErrorMessage="1" sqref="B6 B9:B10">
      <formula1>47</formula1>
    </dataValidation>
    <dataValidation type="list" allowBlank="1" showInputMessage="1" showErrorMessage="1" sqref="B4 B7">
      <formula1>$C$4:$D$4</formula1>
    </dataValidation>
    <dataValidation type="date" allowBlank="1" showInputMessage="1" showErrorMessage="1" sqref="C25:C74">
      <formula1>27395</formula1>
      <formula2>44620</formula2>
    </dataValidation>
    <dataValidation type="list" allowBlank="1" showInputMessage="1" showErrorMessage="1" sqref="B5">
      <formula1>$O$24:$O$61</formula1>
    </dataValidation>
    <dataValidation type="list" allowBlank="1" showInputMessage="1" showErrorMessage="1" sqref="D25:D74">
      <formula1>$F$41:$F$43</formula1>
    </dataValidation>
  </dataValidation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showRowColHeaders="0" zoomScale="85" zoomScaleNormal="85" workbookViewId="0">
      <selection activeCell="B4" sqref="B4:B7"/>
    </sheetView>
  </sheetViews>
  <sheetFormatPr baseColWidth="10" defaultRowHeight="14.25" x14ac:dyDescent="0.45"/>
  <cols>
    <col min="1" max="1" width="42.86328125" style="39" customWidth="1"/>
    <col min="2" max="2" width="11.1328125" style="39" customWidth="1"/>
    <col min="3" max="3" width="10.86328125" style="39" customWidth="1"/>
    <col min="4" max="4" width="16.46484375" style="39" customWidth="1"/>
    <col min="5" max="5" width="10.6640625" style="39"/>
    <col min="6" max="6" width="2.73046875" style="39" customWidth="1"/>
    <col min="7" max="8" width="10.6640625" style="39"/>
    <col min="9" max="9" width="8.9296875" style="39" customWidth="1"/>
    <col min="10" max="11" width="9.86328125" style="39" customWidth="1"/>
    <col min="12" max="12" width="11" style="39" customWidth="1"/>
    <col min="13" max="16384" width="10.6640625" style="39"/>
  </cols>
  <sheetData>
    <row r="1" spans="1:25" ht="103.15" customHeight="1" x14ac:dyDescent="0.45">
      <c r="A1" s="174" t="s">
        <v>202</v>
      </c>
      <c r="B1" s="174"/>
      <c r="C1" s="174"/>
      <c r="D1" s="174"/>
      <c r="E1" s="174"/>
      <c r="F1" s="174"/>
      <c r="G1" s="174"/>
      <c r="H1" s="174"/>
      <c r="I1" s="174"/>
      <c r="J1" s="174"/>
      <c r="K1" s="174"/>
      <c r="L1" s="174"/>
      <c r="M1" s="174"/>
      <c r="N1" s="174"/>
      <c r="O1" s="174"/>
      <c r="P1" s="174"/>
      <c r="Q1" s="38"/>
      <c r="R1" s="38"/>
      <c r="S1" s="38"/>
      <c r="T1" s="38"/>
      <c r="U1" s="38"/>
      <c r="V1" s="38"/>
      <c r="W1" s="38"/>
      <c r="X1" s="38"/>
      <c r="Y1" s="38"/>
    </row>
    <row r="2" spans="1:25" ht="11.25" customHeight="1" x14ac:dyDescent="0.45">
      <c r="A2" s="175"/>
      <c r="B2" s="175"/>
      <c r="C2" s="175"/>
      <c r="D2" s="175"/>
      <c r="E2" s="175"/>
      <c r="F2" s="175"/>
      <c r="G2" s="175"/>
      <c r="H2" s="175"/>
      <c r="I2" s="175"/>
      <c r="J2" s="175"/>
      <c r="K2" s="175"/>
      <c r="L2" s="175"/>
      <c r="M2" s="175"/>
      <c r="N2" s="175"/>
      <c r="O2" s="38"/>
      <c r="P2" s="38"/>
      <c r="Q2" s="38"/>
      <c r="R2" s="38"/>
      <c r="S2" s="38"/>
      <c r="T2" s="38"/>
      <c r="U2" s="38"/>
      <c r="V2" s="38"/>
      <c r="W2" s="38"/>
      <c r="X2" s="38"/>
      <c r="Y2" s="38"/>
    </row>
    <row r="3" spans="1:25" ht="11.25" customHeight="1" thickBot="1" x14ac:dyDescent="0.5">
      <c r="A3" s="40"/>
      <c r="B3" s="40"/>
      <c r="C3" s="40"/>
      <c r="D3" s="40"/>
      <c r="E3" s="40"/>
      <c r="F3" s="40"/>
      <c r="G3" s="40"/>
      <c r="H3" s="40"/>
      <c r="I3" s="40"/>
      <c r="J3" s="40"/>
      <c r="K3" s="40"/>
      <c r="L3" s="40"/>
      <c r="M3" s="40"/>
      <c r="N3" s="40"/>
      <c r="O3" s="38"/>
      <c r="P3" s="38"/>
      <c r="Q3" s="38"/>
      <c r="R3" s="38"/>
      <c r="S3" s="38"/>
      <c r="T3" s="38"/>
      <c r="U3" s="38"/>
      <c r="V3" s="38"/>
      <c r="W3" s="38"/>
      <c r="X3" s="38"/>
      <c r="Y3" s="38"/>
    </row>
    <row r="4" spans="1:25" ht="15" customHeight="1" thickBot="1" x14ac:dyDescent="0.5">
      <c r="A4" s="138" t="s">
        <v>35</v>
      </c>
      <c r="B4" s="25" t="s">
        <v>19</v>
      </c>
      <c r="C4" s="42" t="s">
        <v>21</v>
      </c>
      <c r="D4" s="42" t="s">
        <v>19</v>
      </c>
      <c r="E4" s="40"/>
      <c r="F4" s="40"/>
      <c r="G4" s="40"/>
      <c r="H4" s="40"/>
      <c r="I4" s="40"/>
      <c r="J4" s="40"/>
      <c r="K4" s="40"/>
      <c r="L4" s="40"/>
      <c r="M4" s="40"/>
      <c r="N4" s="40"/>
      <c r="O4" s="38"/>
      <c r="P4" s="38"/>
      <c r="Q4" s="38"/>
      <c r="R4" s="38"/>
      <c r="S4" s="38"/>
      <c r="T4" s="38"/>
      <c r="U4" s="38"/>
      <c r="V4" s="38"/>
      <c r="W4" s="38"/>
      <c r="X4" s="38"/>
      <c r="Y4" s="38"/>
    </row>
    <row r="5" spans="1:25" ht="26.65" customHeight="1" thickBot="1" x14ac:dyDescent="0.5">
      <c r="A5" s="139" t="str">
        <f>IF(B4="Sí","¿Posees el Título Universitario Oficial de Máster (60 créditos mínimo), que no haya sido requisito de acceso al Doctorado?","¿Posees el Título Universitario Oficial de Máster (60 créditos mínimo)?")</f>
        <v>¿Posees el Título Universitario Oficial de Máster (60 créditos mínimo)?</v>
      </c>
      <c r="B5" s="25" t="s">
        <v>19</v>
      </c>
      <c r="C5" s="40"/>
      <c r="D5" s="40"/>
      <c r="E5" s="40"/>
      <c r="F5" s="40"/>
      <c r="G5" s="40"/>
      <c r="H5" s="40"/>
      <c r="I5" s="40"/>
      <c r="J5" s="40"/>
      <c r="K5" s="40"/>
      <c r="L5" s="40"/>
      <c r="M5" s="40"/>
      <c r="N5" s="40"/>
      <c r="O5" s="38"/>
      <c r="P5" s="38"/>
      <c r="Q5" s="38"/>
      <c r="R5" s="38"/>
      <c r="S5" s="38"/>
      <c r="T5" s="38"/>
      <c r="U5" s="38"/>
      <c r="V5" s="38"/>
      <c r="W5" s="38"/>
      <c r="X5" s="38"/>
      <c r="Y5" s="38"/>
    </row>
    <row r="6" spans="1:25" ht="25.5" customHeight="1" thickBot="1" x14ac:dyDescent="0.5">
      <c r="A6" s="139" t="str">
        <f>IF(B4="No", "¿Posees el reconocimiento de Suficiencia Investigadora o el Certificado-Diploma acreditativo de Estudios Avanzados (DEA)?","")</f>
        <v>¿Posees el reconocimiento de Suficiencia Investigadora o el Certificado-Diploma acreditativo de Estudios Avanzados (DEA)?</v>
      </c>
      <c r="B6" s="25" t="s">
        <v>19</v>
      </c>
      <c r="C6" s="40"/>
      <c r="D6" s="40"/>
      <c r="E6" s="40"/>
      <c r="F6" s="40"/>
      <c r="G6" s="40"/>
      <c r="H6" s="40"/>
      <c r="I6" s="40"/>
      <c r="J6" s="40"/>
      <c r="K6" s="40"/>
      <c r="L6" s="40"/>
      <c r="M6" s="40"/>
      <c r="N6" s="40"/>
      <c r="O6" s="38"/>
      <c r="P6" s="38"/>
      <c r="Q6" s="38"/>
      <c r="R6" s="38"/>
      <c r="S6" s="38"/>
      <c r="T6" s="38"/>
      <c r="U6" s="38"/>
      <c r="V6" s="38"/>
      <c r="W6" s="38"/>
      <c r="X6" s="38"/>
      <c r="Y6" s="38"/>
    </row>
    <row r="7" spans="1:25" ht="34.5" customHeight="1" thickBot="1" x14ac:dyDescent="0.5">
      <c r="A7" s="139" t="s">
        <v>36</v>
      </c>
      <c r="B7" s="25" t="s">
        <v>19</v>
      </c>
      <c r="C7" s="40"/>
      <c r="D7" s="40"/>
      <c r="E7" s="43"/>
      <c r="F7" s="43"/>
      <c r="G7" s="44" t="s">
        <v>204</v>
      </c>
      <c r="H7" s="45"/>
      <c r="I7" s="45"/>
      <c r="J7" s="43"/>
      <c r="K7" s="43"/>
      <c r="L7" s="176">
        <f>SUM(L13:L16)</f>
        <v>0</v>
      </c>
      <c r="M7" s="177"/>
      <c r="N7" s="40"/>
      <c r="O7" s="38"/>
      <c r="P7" s="38"/>
      <c r="Q7" s="38"/>
      <c r="R7" s="38"/>
      <c r="S7" s="38"/>
      <c r="T7" s="38"/>
      <c r="U7" s="38"/>
      <c r="V7" s="38"/>
      <c r="W7" s="38"/>
      <c r="X7" s="38"/>
      <c r="Y7" s="38"/>
    </row>
    <row r="8" spans="1:25" ht="24" customHeight="1" x14ac:dyDescent="0.45">
      <c r="A8" s="40"/>
      <c r="B8" s="40"/>
      <c r="C8" s="40"/>
      <c r="D8" s="40"/>
      <c r="E8" s="40"/>
      <c r="F8" s="40"/>
      <c r="G8" s="47"/>
      <c r="H8" s="48"/>
      <c r="I8" s="48"/>
      <c r="J8" s="40"/>
      <c r="K8" s="40"/>
      <c r="L8" s="49"/>
      <c r="M8" s="40"/>
      <c r="N8" s="40"/>
      <c r="O8" s="38"/>
      <c r="P8" s="38"/>
      <c r="Q8" s="38"/>
      <c r="R8" s="38"/>
      <c r="S8" s="38"/>
      <c r="T8" s="38"/>
      <c r="U8" s="38"/>
      <c r="V8" s="38"/>
      <c r="W8" s="38"/>
      <c r="X8" s="38"/>
      <c r="Y8" s="38"/>
    </row>
    <row r="9" spans="1:25" ht="21" customHeight="1" x14ac:dyDescent="0.45">
      <c r="A9" s="40"/>
      <c r="B9" s="40"/>
      <c r="C9" s="40"/>
      <c r="D9" s="40"/>
      <c r="E9" s="40"/>
      <c r="F9" s="40"/>
      <c r="G9" s="47"/>
      <c r="H9" s="48"/>
      <c r="I9" s="48"/>
      <c r="J9" s="40"/>
      <c r="K9" s="40"/>
      <c r="L9" s="49"/>
      <c r="M9" s="40"/>
      <c r="N9" s="40"/>
      <c r="O9" s="38"/>
      <c r="P9" s="38"/>
      <c r="Q9" s="38"/>
      <c r="R9" s="38"/>
      <c r="S9" s="38"/>
      <c r="T9" s="38"/>
      <c r="U9" s="38"/>
      <c r="V9" s="38"/>
      <c r="W9" s="38"/>
      <c r="X9" s="38"/>
      <c r="Y9" s="38"/>
    </row>
    <row r="10" spans="1:25" ht="7.9" customHeight="1" x14ac:dyDescent="0.45">
      <c r="A10" s="40"/>
      <c r="B10" s="40"/>
      <c r="C10" s="40"/>
      <c r="D10" s="40"/>
      <c r="E10" s="40"/>
      <c r="F10" s="40"/>
      <c r="G10" s="47"/>
      <c r="H10" s="48"/>
      <c r="I10" s="48"/>
      <c r="J10" s="40"/>
      <c r="K10" s="40"/>
      <c r="L10" s="49"/>
      <c r="M10" s="40"/>
      <c r="N10" s="40"/>
      <c r="O10" s="38"/>
      <c r="P10" s="38"/>
      <c r="Q10" s="38"/>
      <c r="R10" s="38"/>
      <c r="S10" s="38"/>
      <c r="T10" s="38"/>
      <c r="U10" s="38"/>
      <c r="V10" s="38"/>
      <c r="W10" s="38"/>
      <c r="X10" s="38"/>
      <c r="Y10" s="38"/>
    </row>
    <row r="11" spans="1:25" ht="16.149999999999999" customHeight="1" x14ac:dyDescent="0.45">
      <c r="A11" s="175"/>
      <c r="B11" s="175"/>
      <c r="C11" s="175"/>
      <c r="D11" s="175"/>
      <c r="E11" s="175"/>
      <c r="F11" s="175"/>
      <c r="G11" s="175"/>
      <c r="H11" s="175"/>
      <c r="I11" s="175"/>
      <c r="J11" s="175"/>
      <c r="K11" s="175"/>
      <c r="L11" s="175"/>
      <c r="M11" s="175"/>
      <c r="N11" s="175"/>
      <c r="O11" s="38"/>
      <c r="P11" s="38"/>
      <c r="Q11" s="38"/>
      <c r="R11" s="38"/>
      <c r="S11" s="38"/>
      <c r="T11" s="38"/>
      <c r="U11" s="38"/>
      <c r="V11" s="38"/>
      <c r="W11" s="38"/>
      <c r="X11" s="38"/>
      <c r="Y11" s="38"/>
    </row>
    <row r="12" spans="1:25" ht="16.149999999999999" customHeight="1" thickBot="1" x14ac:dyDescent="0.5">
      <c r="A12" s="40"/>
      <c r="B12" s="40"/>
      <c r="C12" s="40"/>
      <c r="D12" s="40"/>
      <c r="E12" s="40"/>
      <c r="F12" s="40"/>
      <c r="G12" s="40"/>
      <c r="H12" s="40"/>
      <c r="I12" s="40"/>
      <c r="J12" s="40"/>
      <c r="K12" s="40"/>
      <c r="L12" s="40"/>
      <c r="M12" s="51" t="s">
        <v>27</v>
      </c>
      <c r="N12" s="51" t="s">
        <v>28</v>
      </c>
      <c r="O12" s="38"/>
      <c r="P12" s="38"/>
      <c r="Q12" s="38"/>
      <c r="R12" s="38"/>
      <c r="S12" s="38"/>
      <c r="T12" s="38"/>
      <c r="U12" s="38"/>
      <c r="V12" s="38"/>
      <c r="W12" s="38"/>
      <c r="X12" s="38"/>
      <c r="Y12" s="38"/>
    </row>
    <row r="13" spans="1:25" ht="16.149999999999999" customHeight="1" thickBot="1" x14ac:dyDescent="0.5">
      <c r="A13" s="40"/>
      <c r="B13" s="40"/>
      <c r="C13" s="40"/>
      <c r="D13" s="40"/>
      <c r="E13" s="142"/>
      <c r="F13" s="143"/>
      <c r="G13" s="144"/>
      <c r="H13" s="144" t="s">
        <v>37</v>
      </c>
      <c r="I13" s="144"/>
      <c r="J13" s="143"/>
      <c r="K13" s="143"/>
      <c r="L13" s="145">
        <f>IF(B4="Sí",5,0)</f>
        <v>0</v>
      </c>
      <c r="M13" s="51" t="e">
        <f ca="1">IF(B7="Sí",0,IF(B4="Sí",0,MIN(2,YEAR(TODAY())-B5)))</f>
        <v>#VALUE!</v>
      </c>
      <c r="N13" s="51" t="e">
        <f ca="1">IF(B7="Sí",0,IF(OR(B4="Sí",M13=2),0,2))</f>
        <v>#VALUE!</v>
      </c>
      <c r="O13" s="38"/>
      <c r="P13" s="38"/>
      <c r="Q13" s="38"/>
      <c r="R13" s="38"/>
      <c r="S13" s="38"/>
      <c r="T13" s="38"/>
      <c r="U13" s="38"/>
      <c r="V13" s="38"/>
      <c r="W13" s="38"/>
      <c r="X13" s="38"/>
      <c r="Y13" s="38"/>
    </row>
    <row r="14" spans="1:25" ht="16.149999999999999" customHeight="1" thickBot="1" x14ac:dyDescent="0.5">
      <c r="A14" s="40"/>
      <c r="B14" s="40"/>
      <c r="C14" s="40"/>
      <c r="D14" s="40"/>
      <c r="E14" s="142"/>
      <c r="F14" s="143"/>
      <c r="G14" s="144"/>
      <c r="H14" s="144" t="s">
        <v>38</v>
      </c>
      <c r="I14" s="144"/>
      <c r="J14" s="143"/>
      <c r="K14" s="143"/>
      <c r="L14" s="145">
        <f>IF(B5="Sí",3,0)</f>
        <v>0</v>
      </c>
      <c r="M14" s="51" t="e">
        <f ca="1">IF(B7="Sí",0,IF(OR(B4="Sí",B5+3&gt;YEAR(TODAY())),0,1))</f>
        <v>#VALUE!</v>
      </c>
      <c r="N14" s="51" t="e">
        <f ca="1">IF(B7="Sí",0,IF(OR(B4="Sí",M13=1),0,IF(YEAR(TODAY())-B5=2,2,0)))</f>
        <v>#VALUE!</v>
      </c>
      <c r="O14" s="38"/>
      <c r="P14" s="38"/>
      <c r="Q14" s="38"/>
      <c r="R14" s="38"/>
      <c r="S14" s="38"/>
      <c r="T14" s="38"/>
      <c r="U14" s="38"/>
      <c r="V14" s="38"/>
      <c r="W14" s="38"/>
      <c r="X14" s="38"/>
      <c r="Y14" s="38"/>
    </row>
    <row r="15" spans="1:25" ht="16.149999999999999" customHeight="1" thickBot="1" x14ac:dyDescent="0.5">
      <c r="A15" s="40"/>
      <c r="B15" s="40"/>
      <c r="C15" s="40"/>
      <c r="D15" s="40"/>
      <c r="E15" s="142"/>
      <c r="F15" s="143"/>
      <c r="G15" s="144"/>
      <c r="H15" s="144" t="s">
        <v>39</v>
      </c>
      <c r="I15" s="144"/>
      <c r="J15" s="143"/>
      <c r="K15" s="143"/>
      <c r="L15" s="145">
        <f>IF(AND(B6="Sí",L13=0),2,0)</f>
        <v>0</v>
      </c>
      <c r="M15" s="51" t="e">
        <f ca="1">IF(B7="Sí",0,IF(OR(B4="Sí",B5+4&gt;YEAR(TODAY())),0,YEAR(TODAY())-3-B5))</f>
        <v>#VALUE!</v>
      </c>
      <c r="N15" s="51" t="e">
        <f ca="1">IF(B7="Sí",0,IF(OR(B4="Sí",M13=1),0,IF(YEAR(TODAY())-B5&gt;2,2,0)))</f>
        <v>#VALUE!</v>
      </c>
      <c r="O15" s="38"/>
      <c r="P15" s="38"/>
      <c r="Q15" s="38"/>
      <c r="R15" s="38"/>
      <c r="S15" s="38"/>
      <c r="T15" s="38"/>
      <c r="U15" s="38"/>
      <c r="V15" s="38"/>
      <c r="W15" s="38"/>
      <c r="X15" s="38"/>
      <c r="Y15" s="38"/>
    </row>
    <row r="16" spans="1:25" ht="16.149999999999999" customHeight="1" thickBot="1" x14ac:dyDescent="0.5">
      <c r="A16" s="40"/>
      <c r="B16" s="40"/>
      <c r="C16" s="40"/>
      <c r="D16" s="40"/>
      <c r="E16" s="142"/>
      <c r="F16" s="143"/>
      <c r="G16" s="144"/>
      <c r="H16" s="144" t="s">
        <v>40</v>
      </c>
      <c r="I16" s="144"/>
      <c r="J16" s="143"/>
      <c r="K16" s="143"/>
      <c r="L16" s="145">
        <f>IF(B7="Sí",1,0)</f>
        <v>0</v>
      </c>
      <c r="M16" s="51" t="str">
        <f ca="1">IF(B7="Sí",0,IF(B4="No",B6,YEAR(TODAY())-B5))</f>
        <v>No</v>
      </c>
      <c r="N16" s="51">
        <f>IF(B7="Sí",0,IF(B4="Sí",2,0))</f>
        <v>0</v>
      </c>
      <c r="O16" s="38"/>
      <c r="P16" s="38"/>
      <c r="Q16" s="38"/>
      <c r="R16" s="38"/>
      <c r="S16" s="38"/>
      <c r="T16" s="38"/>
      <c r="U16" s="38"/>
      <c r="V16" s="38"/>
      <c r="W16" s="38"/>
      <c r="X16" s="38"/>
      <c r="Y16" s="38"/>
    </row>
    <row r="17" spans="1:25" ht="16.149999999999999" customHeight="1" x14ac:dyDescent="0.45">
      <c r="A17" s="51"/>
      <c r="B17" s="51"/>
      <c r="C17" s="51"/>
      <c r="D17" s="51"/>
      <c r="E17" s="51"/>
      <c r="F17" s="51"/>
      <c r="G17" s="52"/>
      <c r="H17" s="52" t="s">
        <v>26</v>
      </c>
      <c r="I17" s="52"/>
      <c r="J17" s="51"/>
      <c r="K17" s="51"/>
      <c r="L17" s="53">
        <f>SUM(L18:L20)</f>
        <v>0</v>
      </c>
      <c r="M17" s="51">
        <f>IF(B7="Sí",SUM(B8:B10),0)</f>
        <v>0</v>
      </c>
      <c r="N17" s="51">
        <f>IF(B7="Sí",2,0)</f>
        <v>0</v>
      </c>
      <c r="O17" s="38"/>
      <c r="P17" s="38"/>
      <c r="Q17" s="38"/>
      <c r="R17" s="38"/>
      <c r="S17" s="38"/>
      <c r="T17" s="38"/>
      <c r="U17" s="38"/>
      <c r="V17" s="38"/>
      <c r="W17" s="38"/>
      <c r="X17" s="38"/>
      <c r="Y17" s="38"/>
    </row>
    <row r="18" spans="1:25" ht="10.9" customHeight="1" x14ac:dyDescent="0.45">
      <c r="A18" s="51"/>
      <c r="B18" s="51"/>
      <c r="C18" s="51"/>
      <c r="D18" s="51"/>
      <c r="E18" s="51"/>
      <c r="F18" s="51"/>
      <c r="G18" s="54"/>
      <c r="H18" s="54" t="s">
        <v>29</v>
      </c>
      <c r="I18" s="54"/>
      <c r="J18" s="51"/>
      <c r="K18" s="51"/>
      <c r="L18" s="53">
        <f>M18*2+N18*0.1666</f>
        <v>0</v>
      </c>
      <c r="M18" s="51">
        <f>IF(M17&gt;2,2,M17)</f>
        <v>0</v>
      </c>
      <c r="N18" s="51">
        <f>IF(OR(M18=2,B7="No"),0,2)</f>
        <v>0</v>
      </c>
      <c r="O18" s="38"/>
      <c r="P18" s="38"/>
      <c r="Q18" s="38"/>
      <c r="R18" s="38"/>
      <c r="S18" s="38"/>
      <c r="T18" s="38"/>
      <c r="U18" s="38"/>
      <c r="V18" s="38"/>
      <c r="W18" s="38"/>
      <c r="X18" s="38"/>
      <c r="Y18" s="38"/>
    </row>
    <row r="19" spans="1:25" ht="11.65" customHeight="1" x14ac:dyDescent="0.45">
      <c r="A19" s="51"/>
      <c r="B19" s="51"/>
      <c r="C19" s="51"/>
      <c r="D19" s="51"/>
      <c r="E19" s="51"/>
      <c r="F19" s="51"/>
      <c r="G19" s="54"/>
      <c r="H19" s="54" t="s">
        <v>30</v>
      </c>
      <c r="I19" s="54"/>
      <c r="J19" s="51"/>
      <c r="K19" s="51"/>
      <c r="L19" s="53">
        <f>M19*4+N19*0.3333</f>
        <v>0</v>
      </c>
      <c r="M19" s="51">
        <f>IF(M17&gt;=3,1,0)</f>
        <v>0</v>
      </c>
      <c r="N19" s="51">
        <f>IF(OR(M19=1,B7="No"),0,2)</f>
        <v>0</v>
      </c>
      <c r="O19" s="38"/>
      <c r="P19" s="38"/>
      <c r="Q19" s="38"/>
      <c r="R19" s="38"/>
      <c r="S19" s="38"/>
      <c r="T19" s="38"/>
      <c r="U19" s="38"/>
      <c r="V19" s="38"/>
      <c r="W19" s="38"/>
      <c r="X19" s="38"/>
      <c r="Y19" s="38"/>
    </row>
    <row r="20" spans="1:25" ht="12" customHeight="1" x14ac:dyDescent="0.45">
      <c r="A20" s="51"/>
      <c r="B20" s="51"/>
      <c r="C20" s="51"/>
      <c r="D20" s="51"/>
      <c r="E20" s="51"/>
      <c r="F20" s="51"/>
      <c r="G20" s="54"/>
      <c r="H20" s="54" t="s">
        <v>31</v>
      </c>
      <c r="I20" s="54"/>
      <c r="J20" s="51"/>
      <c r="K20" s="51"/>
      <c r="L20" s="53">
        <f>M20*6+N20*0.5</f>
        <v>0</v>
      </c>
      <c r="M20" s="51">
        <f>MAX(0,M17-3)</f>
        <v>0</v>
      </c>
      <c r="N20" s="51">
        <f>IF(OR(M19=0,B7="No"),0,2)</f>
        <v>0</v>
      </c>
      <c r="O20" s="38"/>
      <c r="P20" s="38"/>
      <c r="Q20" s="38"/>
      <c r="R20" s="38"/>
      <c r="S20" s="38"/>
      <c r="T20" s="38"/>
      <c r="U20" s="38"/>
      <c r="V20" s="38"/>
      <c r="W20" s="38"/>
      <c r="X20" s="38"/>
      <c r="Y20" s="38"/>
    </row>
    <row r="21" spans="1:25" ht="42.75" customHeight="1" x14ac:dyDescent="0.45">
      <c r="A21" s="51"/>
      <c r="B21" s="51"/>
      <c r="C21" s="51"/>
      <c r="D21" s="51"/>
      <c r="E21" s="178" t="s">
        <v>32</v>
      </c>
      <c r="F21" s="178"/>
      <c r="G21" s="178"/>
      <c r="H21" s="178"/>
      <c r="I21" s="178"/>
      <c r="J21" s="178"/>
      <c r="K21" s="178"/>
      <c r="L21" s="55"/>
      <c r="M21" s="55"/>
      <c r="N21" s="55"/>
      <c r="O21" s="38"/>
      <c r="P21" s="38"/>
      <c r="Q21" s="38"/>
      <c r="R21" s="38"/>
      <c r="S21" s="38"/>
      <c r="T21" s="38"/>
      <c r="U21" s="38"/>
      <c r="V21" s="38"/>
      <c r="W21" s="38"/>
      <c r="X21" s="38"/>
      <c r="Y21" s="38"/>
    </row>
    <row r="22" spans="1:25" ht="62.25" customHeight="1" x14ac:dyDescent="0.45">
      <c r="A22" s="51"/>
      <c r="B22" s="51"/>
      <c r="C22" s="51"/>
      <c r="D22" s="51"/>
      <c r="E22" s="51"/>
      <c r="F22" s="51"/>
      <c r="G22" s="51"/>
      <c r="H22" s="51"/>
      <c r="I22" s="51"/>
      <c r="J22" s="179"/>
      <c r="K22" s="179"/>
      <c r="L22" s="179">
        <f>F43</f>
        <v>0</v>
      </c>
      <c r="M22" s="55"/>
      <c r="N22" s="51"/>
      <c r="O22" s="56"/>
      <c r="P22" s="56"/>
      <c r="Q22" s="57"/>
      <c r="R22" s="38"/>
      <c r="S22" s="38"/>
      <c r="T22" s="38"/>
      <c r="U22" s="38"/>
      <c r="V22" s="38"/>
      <c r="W22" s="38"/>
      <c r="X22" s="38"/>
      <c r="Y22" s="38"/>
    </row>
    <row r="23" spans="1:25" ht="17.350000000000001" customHeight="1" x14ac:dyDescent="0.45">
      <c r="A23" s="180"/>
      <c r="B23" s="180"/>
      <c r="C23" s="180"/>
      <c r="D23" s="180"/>
      <c r="E23" s="180"/>
      <c r="F23" s="51"/>
      <c r="G23" s="51"/>
      <c r="H23" s="51"/>
      <c r="I23" s="51"/>
      <c r="J23" s="179"/>
      <c r="K23" s="179"/>
      <c r="L23" s="179"/>
      <c r="M23" s="55"/>
      <c r="N23" s="51"/>
      <c r="O23" s="56"/>
      <c r="P23" s="56"/>
      <c r="Q23" s="57"/>
      <c r="R23" s="38"/>
      <c r="S23" s="38"/>
      <c r="T23" s="38"/>
      <c r="U23" s="38"/>
      <c r="V23" s="38"/>
      <c r="W23" s="38"/>
      <c r="X23" s="38"/>
      <c r="Y23" s="38"/>
    </row>
    <row r="24" spans="1:25" x14ac:dyDescent="0.45">
      <c r="A24" s="52"/>
      <c r="B24" s="52"/>
      <c r="C24" s="52"/>
      <c r="D24" s="52"/>
      <c r="E24" s="52"/>
      <c r="F24" s="58"/>
      <c r="G24" s="52"/>
      <c r="H24" s="52"/>
      <c r="I24" s="52"/>
      <c r="J24" s="58"/>
      <c r="K24" s="58"/>
      <c r="L24" s="58">
        <f>SUMIFS(E25:E74,D25:D74,$L$22)</f>
        <v>0</v>
      </c>
      <c r="M24" s="59"/>
      <c r="N24" s="38"/>
      <c r="O24" s="56">
        <v>2022</v>
      </c>
      <c r="P24" s="56"/>
      <c r="Q24" s="57"/>
      <c r="R24" s="38"/>
      <c r="S24" s="38"/>
      <c r="T24" s="38"/>
      <c r="U24" s="38"/>
      <c r="V24" s="38"/>
      <c r="W24" s="38"/>
      <c r="X24" s="38"/>
      <c r="Y24" s="38"/>
    </row>
    <row r="25" spans="1:25" x14ac:dyDescent="0.45">
      <c r="A25" s="58"/>
      <c r="B25" s="60"/>
      <c r="C25" s="60"/>
      <c r="D25" s="61"/>
      <c r="E25" s="58"/>
      <c r="F25" s="58"/>
      <c r="G25" s="52"/>
      <c r="H25" s="52"/>
      <c r="I25" s="52"/>
      <c r="J25" s="58"/>
      <c r="K25" s="55"/>
      <c r="L25" s="55"/>
      <c r="M25" s="59"/>
      <c r="N25" s="38"/>
      <c r="O25" s="56">
        <v>2021</v>
      </c>
      <c r="P25" s="56"/>
      <c r="Q25" s="57"/>
      <c r="R25" s="38"/>
      <c r="S25" s="38"/>
      <c r="T25" s="38"/>
      <c r="U25" s="38"/>
      <c r="V25" s="38"/>
      <c r="W25" s="38"/>
      <c r="X25" s="38"/>
      <c r="Y25" s="38"/>
    </row>
    <row r="26" spans="1:25" x14ac:dyDescent="0.45">
      <c r="A26" s="58"/>
      <c r="B26" s="60"/>
      <c r="C26" s="60"/>
      <c r="D26" s="61"/>
      <c r="E26" s="58"/>
      <c r="F26" s="58"/>
      <c r="G26" s="52"/>
      <c r="H26" s="52"/>
      <c r="I26" s="52"/>
      <c r="J26" s="58"/>
      <c r="K26" s="58"/>
      <c r="L26" s="58">
        <f t="shared" ref="L26" si="0">TRUNC(L24/365)</f>
        <v>0</v>
      </c>
      <c r="M26" s="59"/>
      <c r="N26" s="38"/>
      <c r="O26" s="56">
        <v>2020</v>
      </c>
      <c r="P26" s="56"/>
      <c r="Q26" s="57"/>
      <c r="R26" s="38"/>
      <c r="S26" s="38"/>
      <c r="T26" s="38"/>
      <c r="U26" s="38"/>
      <c r="V26" s="38"/>
      <c r="W26" s="38"/>
      <c r="X26" s="38"/>
      <c r="Y26" s="38"/>
    </row>
    <row r="27" spans="1:25" x14ac:dyDescent="0.45">
      <c r="A27" s="58"/>
      <c r="B27" s="60"/>
      <c r="C27" s="60"/>
      <c r="D27" s="61"/>
      <c r="E27" s="58"/>
      <c r="F27" s="58"/>
      <c r="G27" s="52"/>
      <c r="H27" s="52"/>
      <c r="I27" s="52"/>
      <c r="J27" s="58"/>
      <c r="K27" s="58"/>
      <c r="L27" s="58">
        <f t="shared" ref="L27" si="1">TRUNC((L24-365*L26)/30)</f>
        <v>0</v>
      </c>
      <c r="M27" s="59"/>
      <c r="N27" s="38"/>
      <c r="O27" s="56">
        <v>2019</v>
      </c>
      <c r="P27" s="56"/>
      <c r="Q27" s="57"/>
      <c r="R27" s="38"/>
      <c r="S27" s="38"/>
      <c r="T27" s="38"/>
      <c r="U27" s="38"/>
      <c r="V27" s="38"/>
      <c r="W27" s="38"/>
      <c r="X27" s="38"/>
      <c r="Y27" s="38"/>
    </row>
    <row r="28" spans="1:25" x14ac:dyDescent="0.45">
      <c r="A28" s="58"/>
      <c r="B28" s="62"/>
      <c r="C28" s="60"/>
      <c r="D28" s="61"/>
      <c r="E28" s="58"/>
      <c r="F28" s="58"/>
      <c r="G28" s="52"/>
      <c r="H28" s="52"/>
      <c r="I28" s="52"/>
      <c r="J28" s="58"/>
      <c r="K28" s="58"/>
      <c r="L28" s="58">
        <f t="shared" ref="L28" si="2">L24-L26*365-L27*30</f>
        <v>0</v>
      </c>
      <c r="M28" s="59"/>
      <c r="N28" s="38"/>
      <c r="O28" s="56">
        <v>2018</v>
      </c>
      <c r="P28" s="56"/>
      <c r="Q28" s="57"/>
      <c r="R28" s="38"/>
      <c r="S28" s="38"/>
      <c r="T28" s="38"/>
      <c r="U28" s="38"/>
      <c r="V28" s="38"/>
      <c r="W28" s="38"/>
      <c r="X28" s="38"/>
      <c r="Y28" s="38"/>
    </row>
    <row r="29" spans="1:25" x14ac:dyDescent="0.45">
      <c r="A29" s="58"/>
      <c r="B29" s="60"/>
      <c r="C29" s="60"/>
      <c r="D29" s="61"/>
      <c r="E29" s="58"/>
      <c r="F29" s="58"/>
      <c r="G29" s="63"/>
      <c r="H29" s="55"/>
      <c r="I29" s="52"/>
      <c r="J29" s="58"/>
      <c r="K29" s="55"/>
      <c r="L29" s="55"/>
      <c r="N29" s="38"/>
      <c r="O29" s="56">
        <v>2017</v>
      </c>
      <c r="P29" s="56"/>
      <c r="Q29" s="57"/>
      <c r="R29" s="38"/>
      <c r="S29" s="38"/>
      <c r="T29" s="38"/>
      <c r="U29" s="38"/>
      <c r="V29" s="38"/>
      <c r="W29" s="38"/>
      <c r="X29" s="38"/>
      <c r="Y29" s="38"/>
    </row>
    <row r="30" spans="1:25" x14ac:dyDescent="0.45">
      <c r="A30" s="58"/>
      <c r="B30" s="60"/>
      <c r="C30" s="60"/>
      <c r="D30" s="61"/>
      <c r="E30" s="58"/>
      <c r="F30" s="58"/>
      <c r="G30" s="52"/>
      <c r="H30" s="52"/>
      <c r="I30" s="52"/>
      <c r="J30" s="58"/>
      <c r="K30" s="55"/>
      <c r="L30" s="55"/>
      <c r="N30" s="38"/>
      <c r="O30" s="56">
        <v>2016</v>
      </c>
      <c r="P30" s="56"/>
      <c r="Q30" s="57"/>
      <c r="R30" s="38"/>
      <c r="S30" s="38"/>
      <c r="T30" s="38"/>
      <c r="U30" s="38"/>
      <c r="V30" s="38"/>
      <c r="W30" s="38"/>
      <c r="X30" s="38"/>
      <c r="Y30" s="38"/>
    </row>
    <row r="31" spans="1:25" x14ac:dyDescent="0.45">
      <c r="A31" s="58"/>
      <c r="B31" s="60"/>
      <c r="C31" s="60"/>
      <c r="D31" s="61"/>
      <c r="E31" s="58"/>
      <c r="F31" s="58"/>
      <c r="G31" s="52"/>
      <c r="H31" s="52"/>
      <c r="I31" s="52"/>
      <c r="J31" s="58"/>
      <c r="K31" s="58"/>
      <c r="L31" s="58">
        <f>L26*0.75</f>
        <v>0</v>
      </c>
      <c r="N31" s="38"/>
      <c r="O31" s="56">
        <v>2015</v>
      </c>
      <c r="P31" s="56"/>
      <c r="Q31" s="57"/>
      <c r="R31" s="38"/>
      <c r="S31" s="38"/>
      <c r="T31" s="38"/>
      <c r="U31" s="38"/>
      <c r="V31" s="38"/>
      <c r="W31" s="38"/>
      <c r="X31" s="38"/>
      <c r="Y31" s="38"/>
    </row>
    <row r="32" spans="1:25" x14ac:dyDescent="0.45">
      <c r="A32" s="58"/>
      <c r="B32" s="60"/>
      <c r="C32" s="60"/>
      <c r="D32" s="61"/>
      <c r="E32" s="58"/>
      <c r="F32" s="58"/>
      <c r="G32" s="52"/>
      <c r="H32" s="52"/>
      <c r="I32" s="52"/>
      <c r="J32" s="64"/>
      <c r="K32" s="64"/>
      <c r="L32" s="64">
        <f>L27*0.0625</f>
        <v>0</v>
      </c>
      <c r="N32" s="38"/>
      <c r="O32" s="56">
        <v>2014</v>
      </c>
      <c r="P32" s="56"/>
      <c r="Q32" s="57"/>
      <c r="R32" s="38"/>
      <c r="S32" s="38"/>
      <c r="T32" s="38"/>
      <c r="U32" s="38"/>
      <c r="V32" s="38"/>
      <c r="W32" s="38"/>
      <c r="X32" s="38"/>
      <c r="Y32" s="38"/>
    </row>
    <row r="33" spans="1:25" x14ac:dyDescent="0.45">
      <c r="A33" s="58"/>
      <c r="B33" s="60"/>
      <c r="C33" s="60"/>
      <c r="D33" s="61"/>
      <c r="E33" s="58"/>
      <c r="F33" s="58"/>
      <c r="G33" s="52"/>
      <c r="H33" s="52"/>
      <c r="I33" s="52"/>
      <c r="J33" s="58"/>
      <c r="K33" s="55"/>
      <c r="L33" s="55"/>
      <c r="N33" s="38"/>
      <c r="O33" s="56">
        <v>2013</v>
      </c>
      <c r="P33" s="56"/>
      <c r="Q33" s="57"/>
      <c r="R33" s="38"/>
      <c r="S33" s="38"/>
      <c r="T33" s="38"/>
      <c r="U33" s="38"/>
      <c r="V33" s="38"/>
      <c r="W33" s="38"/>
      <c r="X33" s="38"/>
      <c r="Y33" s="38"/>
    </row>
    <row r="34" spans="1:25" x14ac:dyDescent="0.45">
      <c r="A34" s="58"/>
      <c r="B34" s="60"/>
      <c r="C34" s="58"/>
      <c r="D34" s="61"/>
      <c r="E34" s="58"/>
      <c r="F34" s="58"/>
      <c r="G34" s="65"/>
      <c r="H34" s="65"/>
      <c r="I34" s="65"/>
      <c r="J34" s="182"/>
      <c r="K34" s="63"/>
      <c r="L34" s="55"/>
      <c r="N34" s="38"/>
      <c r="O34" s="56">
        <v>2012</v>
      </c>
      <c r="P34" s="56"/>
      <c r="Q34" s="57"/>
      <c r="R34" s="38"/>
      <c r="S34" s="38"/>
      <c r="T34" s="38"/>
      <c r="U34" s="38"/>
      <c r="V34" s="38"/>
      <c r="W34" s="38"/>
      <c r="X34" s="38"/>
      <c r="Y34" s="38"/>
    </row>
    <row r="35" spans="1:25" x14ac:dyDescent="0.45">
      <c r="A35" s="58"/>
      <c r="B35" s="60"/>
      <c r="C35" s="58"/>
      <c r="D35" s="61"/>
      <c r="E35" s="58"/>
      <c r="F35" s="58"/>
      <c r="G35" s="65"/>
      <c r="H35" s="65"/>
      <c r="I35" s="65"/>
      <c r="J35" s="182"/>
      <c r="K35" s="55"/>
      <c r="L35" s="55"/>
      <c r="M35" s="38"/>
      <c r="N35" s="66"/>
      <c r="O35" s="56">
        <v>2011</v>
      </c>
      <c r="P35" s="56"/>
      <c r="Q35" s="57"/>
      <c r="R35" s="38"/>
      <c r="S35" s="38"/>
      <c r="T35" s="38"/>
      <c r="U35" s="38"/>
      <c r="V35" s="38"/>
      <c r="W35" s="38"/>
      <c r="X35" s="38"/>
      <c r="Y35" s="38"/>
    </row>
    <row r="36" spans="1:25" x14ac:dyDescent="0.45">
      <c r="A36" s="58"/>
      <c r="B36" s="60"/>
      <c r="C36" s="58"/>
      <c r="D36" s="61"/>
      <c r="E36" s="58"/>
      <c r="F36" s="58"/>
      <c r="G36" s="58"/>
      <c r="H36" s="58"/>
      <c r="I36" s="58"/>
      <c r="J36" s="58"/>
      <c r="K36" s="55"/>
      <c r="L36" s="55"/>
      <c r="M36" s="38"/>
      <c r="N36" s="38"/>
      <c r="O36" s="56">
        <v>2010</v>
      </c>
      <c r="P36" s="56"/>
      <c r="Q36" s="57"/>
      <c r="R36" s="38"/>
      <c r="S36" s="38"/>
      <c r="T36" s="38"/>
      <c r="U36" s="38"/>
      <c r="V36" s="38"/>
      <c r="W36" s="38"/>
      <c r="X36" s="38"/>
      <c r="Y36" s="38"/>
    </row>
    <row r="37" spans="1:25" x14ac:dyDescent="0.45">
      <c r="A37" s="58"/>
      <c r="B37" s="60"/>
      <c r="C37" s="58"/>
      <c r="D37" s="61"/>
      <c r="E37" s="58"/>
      <c r="F37" s="58"/>
      <c r="G37" s="58"/>
      <c r="H37" s="58"/>
      <c r="I37" s="58"/>
      <c r="J37" s="67"/>
      <c r="K37" s="55"/>
      <c r="L37" s="55"/>
      <c r="M37" s="38"/>
      <c r="N37" s="38"/>
      <c r="O37" s="56">
        <v>2009</v>
      </c>
      <c r="P37" s="56"/>
      <c r="Q37" s="57"/>
      <c r="R37" s="38"/>
      <c r="S37" s="38"/>
      <c r="T37" s="38"/>
      <c r="U37" s="38"/>
      <c r="V37" s="38"/>
      <c r="W37" s="38"/>
      <c r="X37" s="38"/>
      <c r="Y37" s="38"/>
    </row>
    <row r="38" spans="1:25" x14ac:dyDescent="0.45">
      <c r="A38" s="58"/>
      <c r="B38" s="60"/>
      <c r="C38" s="58"/>
      <c r="D38" s="61"/>
      <c r="E38" s="58"/>
      <c r="F38" s="58"/>
      <c r="G38" s="58"/>
      <c r="H38" s="58"/>
      <c r="I38" s="58"/>
      <c r="J38" s="58"/>
      <c r="K38" s="55"/>
      <c r="L38" s="55"/>
      <c r="M38" s="38"/>
      <c r="N38" s="38"/>
      <c r="O38" s="56">
        <v>2008</v>
      </c>
      <c r="P38" s="56"/>
      <c r="Q38" s="57"/>
      <c r="R38" s="38"/>
      <c r="S38" s="38"/>
      <c r="T38" s="38"/>
      <c r="U38" s="38"/>
      <c r="V38" s="38"/>
      <c r="W38" s="38"/>
      <c r="X38" s="38"/>
      <c r="Y38" s="38"/>
    </row>
    <row r="39" spans="1:25" x14ac:dyDescent="0.45">
      <c r="A39" s="58"/>
      <c r="B39" s="60"/>
      <c r="C39" s="58"/>
      <c r="D39" s="61"/>
      <c r="E39" s="58"/>
      <c r="F39" s="58"/>
      <c r="G39" s="58"/>
      <c r="H39" s="58"/>
      <c r="I39" s="58"/>
      <c r="J39" s="58"/>
      <c r="K39" s="55"/>
      <c r="L39" s="38"/>
      <c r="M39" s="38"/>
      <c r="N39" s="38"/>
      <c r="O39" s="56">
        <v>2007</v>
      </c>
      <c r="P39" s="56"/>
      <c r="Q39" s="57"/>
      <c r="R39" s="38"/>
      <c r="S39" s="38"/>
      <c r="T39" s="38"/>
      <c r="U39" s="38"/>
      <c r="V39" s="38"/>
      <c r="W39" s="38"/>
      <c r="X39" s="38"/>
      <c r="Y39" s="38"/>
    </row>
    <row r="40" spans="1:25" x14ac:dyDescent="0.45">
      <c r="A40" s="58"/>
      <c r="B40" s="58"/>
      <c r="C40" s="58"/>
      <c r="D40" s="61"/>
      <c r="E40" s="58"/>
      <c r="F40" s="58"/>
      <c r="G40" s="58"/>
      <c r="H40" s="58"/>
      <c r="I40" s="58"/>
      <c r="J40" s="58"/>
      <c r="K40" s="55"/>
      <c r="L40" s="38"/>
      <c r="M40" s="38"/>
      <c r="N40" s="38"/>
      <c r="O40" s="56">
        <v>2006</v>
      </c>
      <c r="P40" s="56"/>
      <c r="Q40" s="57"/>
      <c r="R40" s="38"/>
      <c r="S40" s="38"/>
      <c r="T40" s="38"/>
      <c r="U40" s="38"/>
      <c r="V40" s="38"/>
      <c r="W40" s="38"/>
      <c r="X40" s="38"/>
      <c r="Y40" s="38"/>
    </row>
    <row r="41" spans="1:25" x14ac:dyDescent="0.45">
      <c r="A41" s="58"/>
      <c r="B41" s="58"/>
      <c r="C41" s="58"/>
      <c r="D41" s="61"/>
      <c r="E41" s="58"/>
      <c r="F41" s="55"/>
      <c r="G41" s="58"/>
      <c r="H41" s="58"/>
      <c r="I41" s="58"/>
      <c r="J41" s="58"/>
      <c r="K41" s="55"/>
      <c r="L41" s="38"/>
      <c r="M41" s="38"/>
      <c r="N41" s="38"/>
      <c r="O41" s="56">
        <v>2005</v>
      </c>
      <c r="P41" s="56"/>
      <c r="Q41" s="57"/>
      <c r="R41" s="38"/>
      <c r="S41" s="38"/>
      <c r="T41" s="38"/>
      <c r="U41" s="38"/>
      <c r="V41" s="38"/>
      <c r="W41" s="38"/>
      <c r="X41" s="38"/>
      <c r="Y41" s="38"/>
    </row>
    <row r="42" spans="1:25" x14ac:dyDescent="0.45">
      <c r="A42" s="58"/>
      <c r="B42" s="58"/>
      <c r="C42" s="58"/>
      <c r="D42" s="61"/>
      <c r="E42" s="58"/>
      <c r="F42" s="58"/>
      <c r="G42" s="58"/>
      <c r="H42" s="58"/>
      <c r="I42" s="58"/>
      <c r="J42" s="58"/>
      <c r="K42" s="55"/>
      <c r="L42" s="38"/>
      <c r="M42" s="38"/>
      <c r="N42" s="38"/>
      <c r="O42" s="56">
        <v>2004</v>
      </c>
      <c r="P42" s="56"/>
      <c r="Q42" s="57"/>
      <c r="R42" s="38"/>
      <c r="S42" s="38"/>
      <c r="T42" s="38"/>
      <c r="U42" s="38"/>
      <c r="V42" s="38"/>
      <c r="W42" s="38"/>
      <c r="X42" s="38"/>
      <c r="Y42" s="38"/>
    </row>
    <row r="43" spans="1:25" x14ac:dyDescent="0.45">
      <c r="A43" s="58"/>
      <c r="B43" s="58"/>
      <c r="C43" s="58"/>
      <c r="D43" s="61"/>
      <c r="E43" s="58"/>
      <c r="F43" s="58"/>
      <c r="G43" s="58"/>
      <c r="H43" s="58"/>
      <c r="I43" s="58"/>
      <c r="J43" s="58"/>
      <c r="K43" s="55"/>
      <c r="L43" s="38"/>
      <c r="M43" s="38"/>
      <c r="N43" s="38"/>
      <c r="O43" s="56">
        <v>2003</v>
      </c>
      <c r="P43" s="56"/>
      <c r="Q43" s="57"/>
      <c r="R43" s="38"/>
      <c r="S43" s="38"/>
      <c r="T43" s="38"/>
      <c r="U43" s="38"/>
      <c r="V43" s="38"/>
      <c r="W43" s="38"/>
      <c r="X43" s="38"/>
      <c r="Y43" s="38"/>
    </row>
    <row r="44" spans="1:25" x14ac:dyDescent="0.45">
      <c r="A44" s="58"/>
      <c r="B44" s="58"/>
      <c r="C44" s="58"/>
      <c r="D44" s="61"/>
      <c r="E44" s="58"/>
      <c r="F44" s="58"/>
      <c r="G44" s="58"/>
      <c r="H44" s="58"/>
      <c r="I44" s="58"/>
      <c r="J44" s="58"/>
      <c r="K44" s="55"/>
      <c r="L44" s="38"/>
      <c r="M44" s="38"/>
      <c r="N44" s="38"/>
      <c r="O44" s="56">
        <v>2002</v>
      </c>
      <c r="P44" s="56"/>
      <c r="Q44" s="57"/>
      <c r="R44" s="38"/>
      <c r="S44" s="38"/>
      <c r="T44" s="38"/>
      <c r="U44" s="38"/>
      <c r="V44" s="38"/>
      <c r="W44" s="38"/>
      <c r="X44" s="38"/>
      <c r="Y44" s="38"/>
    </row>
    <row r="45" spans="1:25" x14ac:dyDescent="0.45">
      <c r="A45" s="58"/>
      <c r="B45" s="58"/>
      <c r="C45" s="58"/>
      <c r="D45" s="61"/>
      <c r="E45" s="58"/>
      <c r="F45" s="58"/>
      <c r="G45" s="58"/>
      <c r="H45" s="58"/>
      <c r="I45" s="58"/>
      <c r="J45" s="58"/>
      <c r="K45" s="55"/>
      <c r="L45" s="38"/>
      <c r="M45" s="38"/>
      <c r="N45" s="38"/>
      <c r="O45" s="56">
        <v>2001</v>
      </c>
      <c r="P45" s="56"/>
      <c r="Q45" s="57"/>
      <c r="R45" s="38"/>
      <c r="S45" s="38"/>
      <c r="T45" s="38"/>
      <c r="U45" s="38"/>
      <c r="V45" s="38"/>
      <c r="W45" s="38"/>
      <c r="X45" s="38"/>
      <c r="Y45" s="38"/>
    </row>
    <row r="46" spans="1:25" x14ac:dyDescent="0.45">
      <c r="A46" s="58"/>
      <c r="B46" s="58"/>
      <c r="C46" s="58"/>
      <c r="D46" s="61"/>
      <c r="E46" s="58"/>
      <c r="F46" s="58"/>
      <c r="G46" s="58"/>
      <c r="H46" s="58"/>
      <c r="I46" s="58"/>
      <c r="J46" s="58"/>
      <c r="K46" s="55"/>
      <c r="L46" s="38"/>
      <c r="M46" s="38"/>
      <c r="N46" s="38"/>
      <c r="O46" s="56">
        <v>2000</v>
      </c>
      <c r="P46" s="56"/>
      <c r="Q46" s="57"/>
      <c r="R46" s="38"/>
      <c r="S46" s="38"/>
      <c r="T46" s="38"/>
      <c r="U46" s="38"/>
      <c r="V46" s="38"/>
      <c r="W46" s="38"/>
      <c r="X46" s="38"/>
      <c r="Y46" s="38"/>
    </row>
    <row r="47" spans="1:25" x14ac:dyDescent="0.45">
      <c r="A47" s="58"/>
      <c r="B47" s="58"/>
      <c r="C47" s="58"/>
      <c r="D47" s="61"/>
      <c r="E47" s="58"/>
      <c r="F47" s="58"/>
      <c r="G47" s="58"/>
      <c r="H47" s="58"/>
      <c r="I47" s="58"/>
      <c r="J47" s="58"/>
      <c r="K47" s="55"/>
      <c r="L47" s="38"/>
      <c r="M47" s="38"/>
      <c r="N47" s="38"/>
      <c r="O47" s="56">
        <v>1999</v>
      </c>
      <c r="P47" s="56"/>
      <c r="Q47" s="57"/>
      <c r="R47" s="38"/>
      <c r="S47" s="38"/>
      <c r="T47" s="38"/>
      <c r="U47" s="38"/>
      <c r="V47" s="38"/>
      <c r="W47" s="38"/>
      <c r="X47" s="38"/>
      <c r="Y47" s="38"/>
    </row>
    <row r="48" spans="1:25" x14ac:dyDescent="0.45">
      <c r="A48" s="58"/>
      <c r="B48" s="58"/>
      <c r="C48" s="58"/>
      <c r="D48" s="61"/>
      <c r="E48" s="58"/>
      <c r="F48" s="58"/>
      <c r="G48" s="58"/>
      <c r="H48" s="58"/>
      <c r="I48" s="58"/>
      <c r="J48" s="58"/>
      <c r="K48" s="55"/>
      <c r="L48" s="38"/>
      <c r="M48" s="38"/>
      <c r="N48" s="38"/>
      <c r="O48" s="56">
        <v>1998</v>
      </c>
      <c r="P48" s="56"/>
      <c r="Q48" s="57"/>
      <c r="R48" s="38"/>
      <c r="S48" s="38"/>
      <c r="T48" s="38"/>
      <c r="U48" s="38"/>
      <c r="V48" s="38"/>
      <c r="W48" s="38"/>
      <c r="X48" s="38"/>
      <c r="Y48" s="38"/>
    </row>
    <row r="49" spans="1:25" x14ac:dyDescent="0.45">
      <c r="A49" s="58"/>
      <c r="B49" s="58"/>
      <c r="C49" s="58"/>
      <c r="D49" s="61"/>
      <c r="E49" s="58"/>
      <c r="F49" s="58"/>
      <c r="G49" s="58"/>
      <c r="H49" s="58"/>
      <c r="I49" s="58"/>
      <c r="J49" s="58"/>
      <c r="K49" s="55"/>
      <c r="L49" s="38"/>
      <c r="M49" s="38"/>
      <c r="N49" s="38"/>
      <c r="O49" s="56">
        <v>1997</v>
      </c>
      <c r="P49" s="56"/>
      <c r="Q49" s="57"/>
      <c r="R49" s="38"/>
      <c r="S49" s="38"/>
      <c r="T49" s="38"/>
      <c r="U49" s="38"/>
      <c r="V49" s="38"/>
      <c r="W49" s="38"/>
      <c r="X49" s="38"/>
      <c r="Y49" s="38"/>
    </row>
    <row r="50" spans="1:25" x14ac:dyDescent="0.45">
      <c r="A50" s="58"/>
      <c r="B50" s="58"/>
      <c r="C50" s="58"/>
      <c r="D50" s="61"/>
      <c r="E50" s="58"/>
      <c r="F50" s="58"/>
      <c r="G50" s="58"/>
      <c r="H50" s="58"/>
      <c r="I50" s="58"/>
      <c r="J50" s="58"/>
      <c r="K50" s="55"/>
      <c r="L50" s="38"/>
      <c r="M50" s="38"/>
      <c r="N50" s="38"/>
      <c r="O50" s="56">
        <v>1996</v>
      </c>
      <c r="P50" s="56"/>
      <c r="Q50" s="57"/>
      <c r="R50" s="38"/>
      <c r="S50" s="38"/>
      <c r="T50" s="38"/>
      <c r="U50" s="38"/>
      <c r="V50" s="38"/>
      <c r="W50" s="38"/>
      <c r="X50" s="38"/>
      <c r="Y50" s="38"/>
    </row>
    <row r="51" spans="1:25" x14ac:dyDescent="0.45">
      <c r="A51" s="58"/>
      <c r="B51" s="58"/>
      <c r="C51" s="58"/>
      <c r="D51" s="61"/>
      <c r="E51" s="58"/>
      <c r="F51" s="58"/>
      <c r="G51" s="58"/>
      <c r="H51" s="58"/>
      <c r="I51" s="58"/>
      <c r="J51" s="58"/>
      <c r="K51" s="55"/>
      <c r="L51" s="38"/>
      <c r="M51" s="38"/>
      <c r="N51" s="38"/>
      <c r="O51" s="56">
        <v>1995</v>
      </c>
      <c r="P51" s="56"/>
      <c r="Q51" s="57"/>
      <c r="R51" s="38"/>
      <c r="S51" s="38"/>
      <c r="T51" s="38"/>
      <c r="U51" s="38"/>
      <c r="V51" s="38"/>
      <c r="W51" s="38"/>
      <c r="X51" s="38"/>
      <c r="Y51" s="38"/>
    </row>
    <row r="52" spans="1:25" x14ac:dyDescent="0.45">
      <c r="A52" s="58"/>
      <c r="B52" s="58"/>
      <c r="C52" s="58"/>
      <c r="D52" s="61"/>
      <c r="E52" s="58"/>
      <c r="F52" s="58"/>
      <c r="G52" s="58"/>
      <c r="H52" s="58"/>
      <c r="I52" s="58"/>
      <c r="J52" s="58"/>
      <c r="K52" s="55"/>
      <c r="L52" s="38"/>
      <c r="M52" s="38"/>
      <c r="N52" s="38"/>
      <c r="O52" s="56">
        <v>1994</v>
      </c>
      <c r="P52" s="56"/>
      <c r="Q52" s="57"/>
      <c r="R52" s="38"/>
      <c r="S52" s="38"/>
      <c r="T52" s="38"/>
      <c r="U52" s="38"/>
      <c r="V52" s="38"/>
      <c r="W52" s="38"/>
      <c r="X52" s="38"/>
      <c r="Y52" s="38"/>
    </row>
    <row r="53" spans="1:25" x14ac:dyDescent="0.45">
      <c r="A53" s="58"/>
      <c r="B53" s="58"/>
      <c r="C53" s="58"/>
      <c r="D53" s="61"/>
      <c r="E53" s="58"/>
      <c r="F53" s="58"/>
      <c r="G53" s="58"/>
      <c r="H53" s="58"/>
      <c r="I53" s="58"/>
      <c r="J53" s="58"/>
      <c r="K53" s="55"/>
      <c r="L53" s="38"/>
      <c r="M53" s="38"/>
      <c r="N53" s="38"/>
      <c r="O53" s="56">
        <v>1993</v>
      </c>
      <c r="P53" s="56"/>
      <c r="Q53" s="57"/>
      <c r="R53" s="38"/>
      <c r="S53" s="38"/>
      <c r="T53" s="38"/>
      <c r="U53" s="38"/>
      <c r="V53" s="38"/>
      <c r="W53" s="38"/>
      <c r="X53" s="38"/>
      <c r="Y53" s="38"/>
    </row>
    <row r="54" spans="1:25" x14ac:dyDescent="0.45">
      <c r="A54" s="58"/>
      <c r="B54" s="58"/>
      <c r="C54" s="58"/>
      <c r="D54" s="61"/>
      <c r="E54" s="58"/>
      <c r="F54" s="58"/>
      <c r="G54" s="58"/>
      <c r="H54" s="58"/>
      <c r="I54" s="58"/>
      <c r="J54" s="58"/>
      <c r="K54" s="55"/>
      <c r="L54" s="38"/>
      <c r="M54" s="38"/>
      <c r="N54" s="38"/>
      <c r="O54" s="56">
        <v>1992</v>
      </c>
      <c r="P54" s="56"/>
      <c r="Q54" s="57"/>
      <c r="R54" s="38"/>
      <c r="S54" s="38"/>
      <c r="T54" s="38"/>
      <c r="U54" s="38"/>
      <c r="V54" s="38"/>
      <c r="W54" s="38"/>
      <c r="X54" s="38"/>
      <c r="Y54" s="38"/>
    </row>
    <row r="55" spans="1:25" x14ac:dyDescent="0.45">
      <c r="A55" s="58"/>
      <c r="B55" s="58"/>
      <c r="C55" s="58"/>
      <c r="D55" s="61"/>
      <c r="E55" s="58"/>
      <c r="F55" s="58"/>
      <c r="G55" s="58"/>
      <c r="H55" s="58"/>
      <c r="I55" s="58"/>
      <c r="J55" s="58"/>
      <c r="K55" s="55"/>
      <c r="L55" s="38"/>
      <c r="M55" s="38"/>
      <c r="N55" s="38"/>
      <c r="O55" s="56">
        <v>1991</v>
      </c>
      <c r="P55" s="56"/>
      <c r="Q55" s="57"/>
      <c r="R55" s="38"/>
      <c r="S55" s="38"/>
      <c r="T55" s="38"/>
      <c r="U55" s="38"/>
      <c r="V55" s="38"/>
      <c r="W55" s="38"/>
      <c r="X55" s="38"/>
      <c r="Y55" s="38"/>
    </row>
    <row r="56" spans="1:25" x14ac:dyDescent="0.45">
      <c r="A56" s="58"/>
      <c r="B56" s="58"/>
      <c r="C56" s="58"/>
      <c r="D56" s="61"/>
      <c r="E56" s="58"/>
      <c r="F56" s="58"/>
      <c r="G56" s="58"/>
      <c r="H56" s="58"/>
      <c r="I56" s="58"/>
      <c r="J56" s="58"/>
      <c r="K56" s="55"/>
      <c r="L56" s="38"/>
      <c r="M56" s="38"/>
      <c r="N56" s="38"/>
      <c r="O56" s="56">
        <v>1990</v>
      </c>
      <c r="P56" s="56"/>
      <c r="Q56" s="57"/>
      <c r="R56" s="38"/>
      <c r="S56" s="38"/>
      <c r="T56" s="38"/>
      <c r="U56" s="38"/>
      <c r="V56" s="38"/>
      <c r="W56" s="38"/>
      <c r="X56" s="38"/>
      <c r="Y56" s="38"/>
    </row>
    <row r="57" spans="1:25" x14ac:dyDescent="0.45">
      <c r="A57" s="58"/>
      <c r="B57" s="58"/>
      <c r="C57" s="58"/>
      <c r="D57" s="61"/>
      <c r="E57" s="58"/>
      <c r="F57" s="58"/>
      <c r="G57" s="58"/>
      <c r="H57" s="58"/>
      <c r="I57" s="58"/>
      <c r="J57" s="58"/>
      <c r="K57" s="55"/>
      <c r="L57" s="38"/>
      <c r="M57" s="38"/>
      <c r="N57" s="38"/>
      <c r="O57" s="56">
        <v>1989</v>
      </c>
      <c r="P57" s="56"/>
      <c r="Q57" s="57"/>
      <c r="R57" s="38"/>
      <c r="S57" s="38"/>
      <c r="T57" s="38"/>
      <c r="U57" s="38"/>
      <c r="V57" s="38"/>
      <c r="W57" s="38"/>
      <c r="X57" s="38"/>
      <c r="Y57" s="38"/>
    </row>
    <row r="58" spans="1:25" x14ac:dyDescent="0.45">
      <c r="A58" s="58"/>
      <c r="B58" s="55"/>
      <c r="C58" s="55"/>
      <c r="D58" s="61"/>
      <c r="E58" s="58"/>
      <c r="F58" s="55"/>
      <c r="G58" s="55"/>
      <c r="H58" s="55"/>
      <c r="I58" s="55"/>
      <c r="J58" s="55"/>
      <c r="K58" s="55"/>
      <c r="L58" s="38"/>
      <c r="M58" s="38"/>
      <c r="N58" s="38"/>
      <c r="O58" s="56">
        <v>1988</v>
      </c>
      <c r="P58" s="56"/>
      <c r="Q58" s="57"/>
      <c r="R58" s="38"/>
      <c r="S58" s="38"/>
      <c r="T58" s="38"/>
      <c r="U58" s="38"/>
      <c r="V58" s="38"/>
      <c r="W58" s="38"/>
      <c r="X58" s="38"/>
      <c r="Y58" s="38"/>
    </row>
    <row r="59" spans="1:25" x14ac:dyDescent="0.45">
      <c r="A59" s="58"/>
      <c r="B59" s="55"/>
      <c r="C59" s="55"/>
      <c r="D59" s="61"/>
      <c r="E59" s="58"/>
      <c r="F59" s="55"/>
      <c r="G59" s="55"/>
      <c r="H59" s="55"/>
      <c r="I59" s="55"/>
      <c r="J59" s="55"/>
      <c r="K59" s="55"/>
      <c r="L59" s="38"/>
      <c r="M59" s="38"/>
      <c r="N59" s="38"/>
      <c r="O59" s="56">
        <v>1987</v>
      </c>
      <c r="P59" s="56"/>
      <c r="Q59" s="57"/>
      <c r="R59" s="38"/>
      <c r="S59" s="38"/>
      <c r="T59" s="38"/>
      <c r="U59" s="38"/>
      <c r="V59" s="38"/>
      <c r="W59" s="38"/>
      <c r="X59" s="38"/>
      <c r="Y59" s="38"/>
    </row>
    <row r="60" spans="1:25" x14ac:dyDescent="0.45">
      <c r="A60" s="58"/>
      <c r="B60" s="55"/>
      <c r="C60" s="55"/>
      <c r="D60" s="61"/>
      <c r="E60" s="58"/>
      <c r="F60" s="55"/>
      <c r="G60" s="55"/>
      <c r="H60" s="55"/>
      <c r="I60" s="55"/>
      <c r="J60" s="55"/>
      <c r="K60" s="55"/>
      <c r="L60" s="38"/>
      <c r="M60" s="38"/>
      <c r="N60" s="38"/>
      <c r="O60" s="56">
        <v>1986</v>
      </c>
      <c r="P60" s="56"/>
      <c r="Q60" s="57"/>
      <c r="R60" s="38"/>
      <c r="S60" s="38"/>
      <c r="T60" s="38"/>
      <c r="U60" s="38"/>
      <c r="V60" s="38"/>
      <c r="W60" s="38"/>
      <c r="X60" s="38"/>
      <c r="Y60" s="38"/>
    </row>
    <row r="61" spans="1:25" x14ac:dyDescent="0.45">
      <c r="A61" s="58"/>
      <c r="B61" s="55"/>
      <c r="C61" s="55"/>
      <c r="D61" s="61"/>
      <c r="E61" s="58"/>
      <c r="F61" s="55"/>
      <c r="G61" s="55"/>
      <c r="H61" s="55"/>
      <c r="I61" s="55"/>
      <c r="J61" s="55"/>
      <c r="K61" s="55"/>
      <c r="L61" s="38"/>
      <c r="M61" s="38"/>
      <c r="N61" s="38"/>
      <c r="O61" s="56">
        <v>1985</v>
      </c>
      <c r="P61" s="56"/>
      <c r="Q61" s="57"/>
      <c r="R61" s="38"/>
      <c r="S61" s="38"/>
      <c r="T61" s="38"/>
      <c r="U61" s="38"/>
      <c r="V61" s="38"/>
      <c r="W61" s="38"/>
      <c r="X61" s="38"/>
      <c r="Y61" s="38"/>
    </row>
    <row r="62" spans="1:25" x14ac:dyDescent="0.45">
      <c r="A62" s="58"/>
      <c r="B62" s="55"/>
      <c r="C62" s="55"/>
      <c r="D62" s="61"/>
      <c r="E62" s="58"/>
      <c r="F62" s="55"/>
      <c r="G62" s="55"/>
      <c r="H62" s="55"/>
      <c r="I62" s="55"/>
      <c r="J62" s="55"/>
      <c r="K62" s="55"/>
      <c r="L62" s="38"/>
      <c r="M62" s="38"/>
      <c r="N62" s="38"/>
      <c r="O62" s="56"/>
      <c r="P62" s="56"/>
      <c r="Q62" s="57"/>
      <c r="R62" s="38"/>
      <c r="S62" s="38"/>
      <c r="T62" s="38"/>
      <c r="U62" s="38"/>
      <c r="V62" s="38"/>
      <c r="W62" s="38"/>
      <c r="X62" s="38"/>
      <c r="Y62" s="38"/>
    </row>
    <row r="63" spans="1:25" x14ac:dyDescent="0.45">
      <c r="A63" s="58"/>
      <c r="B63" s="55"/>
      <c r="C63" s="55"/>
      <c r="D63" s="61"/>
      <c r="E63" s="58"/>
      <c r="F63" s="55"/>
      <c r="G63" s="55"/>
      <c r="H63" s="55"/>
      <c r="I63" s="55"/>
      <c r="J63" s="55"/>
      <c r="K63" s="55"/>
      <c r="L63" s="38"/>
      <c r="M63" s="38"/>
      <c r="N63" s="38"/>
      <c r="O63" s="56"/>
      <c r="P63" s="56"/>
      <c r="Q63" s="57"/>
      <c r="R63" s="38"/>
      <c r="S63" s="38"/>
      <c r="T63" s="38"/>
      <c r="U63" s="38"/>
      <c r="V63" s="38"/>
      <c r="W63" s="38"/>
      <c r="X63" s="38"/>
      <c r="Y63" s="38"/>
    </row>
    <row r="64" spans="1:25" x14ac:dyDescent="0.45">
      <c r="A64" s="58"/>
      <c r="B64" s="55"/>
      <c r="C64" s="55"/>
      <c r="D64" s="61"/>
      <c r="E64" s="58"/>
      <c r="F64" s="55"/>
      <c r="G64" s="55"/>
      <c r="H64" s="55"/>
      <c r="I64" s="55"/>
      <c r="J64" s="55"/>
      <c r="K64" s="55"/>
      <c r="L64" s="38"/>
      <c r="M64" s="38"/>
      <c r="N64" s="38"/>
      <c r="O64" s="56"/>
      <c r="P64" s="56"/>
      <c r="Q64" s="57"/>
      <c r="R64" s="38"/>
      <c r="S64" s="38"/>
      <c r="T64" s="38"/>
      <c r="U64" s="38"/>
      <c r="V64" s="38"/>
      <c r="W64" s="38"/>
      <c r="X64" s="38"/>
      <c r="Y64" s="38"/>
    </row>
    <row r="65" spans="1:25" x14ac:dyDescent="0.45">
      <c r="A65" s="58"/>
      <c r="B65" s="55"/>
      <c r="C65" s="55"/>
      <c r="D65" s="61"/>
      <c r="E65" s="58"/>
      <c r="F65" s="55"/>
      <c r="G65" s="55"/>
      <c r="H65" s="55"/>
      <c r="I65" s="55"/>
      <c r="J65" s="55"/>
      <c r="K65" s="55"/>
      <c r="L65" s="38"/>
      <c r="M65" s="38"/>
      <c r="N65" s="38"/>
      <c r="O65" s="56"/>
      <c r="P65" s="56"/>
      <c r="Q65" s="57"/>
      <c r="R65" s="38"/>
      <c r="S65" s="38"/>
      <c r="T65" s="38"/>
      <c r="U65" s="38"/>
      <c r="V65" s="38"/>
      <c r="W65" s="38"/>
      <c r="X65" s="38"/>
      <c r="Y65" s="38"/>
    </row>
    <row r="66" spans="1:25" x14ac:dyDescent="0.45">
      <c r="A66" s="58"/>
      <c r="B66" s="55"/>
      <c r="C66" s="55"/>
      <c r="D66" s="61"/>
      <c r="E66" s="58"/>
      <c r="F66" s="55"/>
      <c r="G66" s="55"/>
      <c r="H66" s="55"/>
      <c r="I66" s="55"/>
      <c r="J66" s="55"/>
      <c r="K66" s="55"/>
      <c r="L66" s="38"/>
      <c r="M66" s="38"/>
      <c r="N66" s="38"/>
      <c r="O66" s="56"/>
      <c r="P66" s="56"/>
      <c r="Q66" s="57"/>
      <c r="R66" s="38"/>
      <c r="S66" s="38"/>
      <c r="T66" s="38"/>
      <c r="U66" s="38"/>
      <c r="V66" s="38"/>
      <c r="W66" s="38"/>
      <c r="X66" s="38"/>
      <c r="Y66" s="38"/>
    </row>
    <row r="67" spans="1:25" x14ac:dyDescent="0.45">
      <c r="A67" s="58"/>
      <c r="B67" s="55"/>
      <c r="C67" s="55"/>
      <c r="D67" s="61"/>
      <c r="E67" s="58"/>
      <c r="F67" s="55"/>
      <c r="G67" s="55"/>
      <c r="H67" s="55"/>
      <c r="I67" s="55"/>
      <c r="J67" s="55"/>
      <c r="K67" s="55"/>
      <c r="L67" s="38"/>
      <c r="M67" s="38"/>
      <c r="N67" s="38"/>
      <c r="O67" s="56"/>
      <c r="P67" s="56"/>
      <c r="Q67" s="57"/>
      <c r="R67" s="38"/>
      <c r="S67" s="38"/>
      <c r="T67" s="38"/>
      <c r="U67" s="38"/>
      <c r="V67" s="38"/>
      <c r="W67" s="38"/>
      <c r="X67" s="38"/>
      <c r="Y67" s="38"/>
    </row>
    <row r="68" spans="1:25" x14ac:dyDescent="0.45">
      <c r="A68" s="58"/>
      <c r="B68" s="55"/>
      <c r="C68" s="55"/>
      <c r="D68" s="61"/>
      <c r="E68" s="58"/>
      <c r="F68" s="55"/>
      <c r="G68" s="55"/>
      <c r="H68" s="55"/>
      <c r="I68" s="55"/>
      <c r="J68" s="55"/>
      <c r="K68" s="55"/>
      <c r="L68" s="38"/>
      <c r="M68" s="38"/>
      <c r="N68" s="38"/>
      <c r="O68" s="56"/>
      <c r="P68" s="56"/>
      <c r="Q68" s="57"/>
      <c r="R68" s="38"/>
      <c r="S68" s="38"/>
      <c r="T68" s="38"/>
      <c r="U68" s="38"/>
      <c r="V68" s="38"/>
      <c r="W68" s="38"/>
      <c r="X68" s="38"/>
      <c r="Y68" s="38"/>
    </row>
    <row r="69" spans="1:25" x14ac:dyDescent="0.45">
      <c r="A69" s="58"/>
      <c r="B69" s="55"/>
      <c r="C69" s="55"/>
      <c r="D69" s="61"/>
      <c r="E69" s="58"/>
      <c r="F69" s="55"/>
      <c r="G69" s="55"/>
      <c r="H69" s="55"/>
      <c r="I69" s="55"/>
      <c r="J69" s="55"/>
      <c r="K69" s="55"/>
      <c r="L69" s="38"/>
      <c r="M69" s="38"/>
      <c r="N69" s="38"/>
      <c r="O69" s="56"/>
      <c r="P69" s="56"/>
      <c r="Q69" s="57"/>
      <c r="R69" s="38"/>
      <c r="S69" s="38"/>
      <c r="T69" s="38"/>
      <c r="U69" s="38"/>
      <c r="V69" s="38"/>
      <c r="W69" s="38"/>
      <c r="X69" s="38"/>
      <c r="Y69" s="38"/>
    </row>
    <row r="70" spans="1:25" x14ac:dyDescent="0.45">
      <c r="A70" s="58"/>
      <c r="B70" s="55"/>
      <c r="C70" s="55"/>
      <c r="D70" s="61"/>
      <c r="E70" s="58"/>
      <c r="F70" s="55"/>
      <c r="G70" s="55"/>
      <c r="H70" s="55"/>
      <c r="I70" s="55"/>
      <c r="J70" s="55"/>
      <c r="K70" s="55"/>
      <c r="L70" s="38"/>
      <c r="M70" s="38"/>
      <c r="N70" s="38"/>
      <c r="O70" s="56"/>
      <c r="P70" s="56"/>
      <c r="Q70" s="57"/>
      <c r="R70" s="38"/>
      <c r="S70" s="38"/>
      <c r="T70" s="38"/>
      <c r="U70" s="38"/>
      <c r="V70" s="38"/>
      <c r="W70" s="38"/>
      <c r="X70" s="38"/>
      <c r="Y70" s="38"/>
    </row>
    <row r="71" spans="1:25" x14ac:dyDescent="0.45">
      <c r="A71" s="58"/>
      <c r="B71" s="55"/>
      <c r="C71" s="55"/>
      <c r="D71" s="61"/>
      <c r="E71" s="58"/>
      <c r="F71" s="55"/>
      <c r="G71" s="55"/>
      <c r="H71" s="55"/>
      <c r="I71" s="55"/>
      <c r="J71" s="55"/>
      <c r="K71" s="55"/>
      <c r="L71" s="38"/>
      <c r="M71" s="38"/>
      <c r="N71" s="38"/>
      <c r="O71" s="56"/>
      <c r="P71" s="56"/>
      <c r="Q71" s="57"/>
      <c r="R71" s="38"/>
      <c r="S71" s="38"/>
      <c r="T71" s="38"/>
      <c r="U71" s="38"/>
      <c r="V71" s="38"/>
      <c r="W71" s="38"/>
      <c r="X71" s="38"/>
      <c r="Y71" s="38"/>
    </row>
    <row r="72" spans="1:25" x14ac:dyDescent="0.45">
      <c r="A72" s="58"/>
      <c r="B72" s="55"/>
      <c r="C72" s="55"/>
      <c r="D72" s="61"/>
      <c r="E72" s="58"/>
      <c r="F72" s="55"/>
      <c r="G72" s="55"/>
      <c r="H72" s="55"/>
      <c r="I72" s="55"/>
      <c r="J72" s="55"/>
      <c r="K72" s="55"/>
      <c r="L72" s="38"/>
      <c r="M72" s="38"/>
      <c r="N72" s="38"/>
      <c r="O72" s="56"/>
      <c r="P72" s="56"/>
      <c r="Q72" s="57"/>
      <c r="R72" s="38"/>
      <c r="S72" s="38"/>
      <c r="T72" s="38"/>
      <c r="U72" s="38"/>
      <c r="V72" s="38"/>
      <c r="W72" s="38"/>
      <c r="X72" s="38"/>
      <c r="Y72" s="38"/>
    </row>
    <row r="73" spans="1:25" x14ac:dyDescent="0.45">
      <c r="A73" s="58"/>
      <c r="B73" s="55"/>
      <c r="C73" s="55"/>
      <c r="D73" s="61"/>
      <c r="E73" s="58"/>
      <c r="F73" s="55"/>
      <c r="G73" s="55"/>
      <c r="H73" s="55"/>
      <c r="I73" s="55"/>
      <c r="J73" s="55"/>
      <c r="K73" s="55"/>
      <c r="L73" s="38"/>
      <c r="M73" s="38"/>
      <c r="N73" s="38"/>
      <c r="O73" s="56"/>
      <c r="P73" s="56"/>
      <c r="Q73" s="57"/>
      <c r="R73" s="38"/>
      <c r="S73" s="38"/>
      <c r="T73" s="38"/>
      <c r="U73" s="38"/>
      <c r="V73" s="38"/>
      <c r="W73" s="38"/>
      <c r="X73" s="38"/>
      <c r="Y73" s="38"/>
    </row>
    <row r="74" spans="1:25" x14ac:dyDescent="0.45">
      <c r="A74" s="58"/>
      <c r="B74" s="55"/>
      <c r="C74" s="55"/>
      <c r="D74" s="61"/>
      <c r="E74" s="58"/>
      <c r="F74" s="55"/>
      <c r="G74" s="55"/>
      <c r="H74" s="55"/>
      <c r="I74" s="55"/>
      <c r="J74" s="55"/>
      <c r="K74" s="55"/>
      <c r="L74" s="38"/>
      <c r="M74" s="38"/>
      <c r="N74" s="38"/>
      <c r="O74" s="56"/>
      <c r="P74" s="56"/>
      <c r="Q74" s="57"/>
      <c r="R74" s="38"/>
      <c r="S74" s="38"/>
      <c r="T74" s="38"/>
      <c r="U74" s="38"/>
      <c r="V74" s="38"/>
      <c r="W74" s="38"/>
      <c r="X74" s="38"/>
      <c r="Y74" s="38"/>
    </row>
    <row r="75" spans="1:25" x14ac:dyDescent="0.45">
      <c r="A75" s="55"/>
      <c r="B75" s="55"/>
      <c r="C75" s="55"/>
      <c r="D75" s="55"/>
      <c r="E75" s="55"/>
      <c r="F75" s="55"/>
      <c r="G75" s="55"/>
      <c r="H75" s="55"/>
      <c r="I75" s="55"/>
      <c r="J75" s="55"/>
      <c r="K75" s="55"/>
      <c r="L75" s="38"/>
      <c r="M75" s="38"/>
      <c r="N75" s="38"/>
      <c r="O75" s="56"/>
      <c r="P75" s="56"/>
      <c r="Q75" s="57"/>
      <c r="R75" s="38"/>
      <c r="S75" s="38"/>
      <c r="T75" s="38"/>
      <c r="U75" s="38"/>
      <c r="V75" s="38"/>
      <c r="W75" s="38"/>
      <c r="X75" s="38"/>
      <c r="Y75" s="38"/>
    </row>
    <row r="76" spans="1:25" x14ac:dyDescent="0.45">
      <c r="A76" s="55"/>
      <c r="B76" s="55"/>
      <c r="C76" s="55"/>
      <c r="D76" s="55"/>
      <c r="E76" s="55"/>
      <c r="F76" s="55"/>
      <c r="G76" s="55"/>
      <c r="H76" s="55"/>
      <c r="I76" s="55"/>
      <c r="J76" s="55"/>
      <c r="K76" s="55"/>
      <c r="O76" s="56"/>
      <c r="P76" s="56"/>
      <c r="Q76" s="57"/>
    </row>
    <row r="77" spans="1:25" x14ac:dyDescent="0.45">
      <c r="O77" s="56"/>
      <c r="P77" s="56"/>
      <c r="Q77" s="57"/>
    </row>
    <row r="78" spans="1:25" x14ac:dyDescent="0.45">
      <c r="A78" s="183"/>
      <c r="B78" s="183"/>
      <c r="C78" s="183"/>
      <c r="D78" s="183"/>
      <c r="E78" s="183"/>
      <c r="F78" s="68"/>
      <c r="G78" s="38"/>
      <c r="H78" s="38"/>
      <c r="O78" s="56"/>
      <c r="P78" s="56"/>
      <c r="Q78" s="57"/>
    </row>
    <row r="79" spans="1:25" x14ac:dyDescent="0.45">
      <c r="A79" s="181"/>
      <c r="B79" s="181"/>
      <c r="C79" s="181"/>
      <c r="D79" s="181"/>
      <c r="E79" s="181"/>
      <c r="F79" s="69"/>
      <c r="O79" s="56"/>
      <c r="P79" s="56"/>
      <c r="Q79" s="57"/>
    </row>
    <row r="80" spans="1:25" x14ac:dyDescent="0.45">
      <c r="A80" s="181"/>
      <c r="B80" s="181"/>
      <c r="C80" s="181"/>
      <c r="D80" s="181"/>
      <c r="E80" s="181"/>
      <c r="F80" s="69"/>
      <c r="O80" s="56"/>
      <c r="P80" s="56"/>
      <c r="Q80" s="57"/>
    </row>
    <row r="81" spans="1:17" x14ac:dyDescent="0.45">
      <c r="A81" s="181"/>
      <c r="B81" s="181"/>
      <c r="C81" s="181"/>
      <c r="D81" s="181"/>
      <c r="E81" s="181"/>
      <c r="F81" s="69"/>
      <c r="O81" s="56"/>
      <c r="P81" s="56"/>
      <c r="Q81" s="57"/>
    </row>
    <row r="82" spans="1:17" x14ac:dyDescent="0.45">
      <c r="A82" s="181"/>
      <c r="B82" s="181"/>
      <c r="C82" s="181"/>
      <c r="D82" s="181"/>
      <c r="E82" s="181"/>
      <c r="F82" s="69"/>
      <c r="O82" s="56"/>
      <c r="P82" s="56"/>
      <c r="Q82" s="57"/>
    </row>
    <row r="83" spans="1:17" x14ac:dyDescent="0.45">
      <c r="A83" s="181"/>
      <c r="B83" s="181"/>
      <c r="C83" s="181"/>
      <c r="D83" s="181"/>
      <c r="E83" s="181"/>
      <c r="F83" s="69"/>
      <c r="O83" s="56"/>
      <c r="P83" s="56"/>
      <c r="Q83" s="57"/>
    </row>
    <row r="84" spans="1:17" x14ac:dyDescent="0.45">
      <c r="A84" s="181"/>
      <c r="B84" s="181"/>
      <c r="C84" s="181"/>
      <c r="D84" s="181"/>
      <c r="E84" s="181"/>
      <c r="F84" s="69"/>
      <c r="O84" s="56"/>
      <c r="P84" s="56"/>
      <c r="Q84" s="57"/>
    </row>
    <row r="85" spans="1:17" x14ac:dyDescent="0.45">
      <c r="A85" s="181"/>
      <c r="B85" s="181"/>
      <c r="C85" s="181"/>
      <c r="D85" s="181"/>
      <c r="E85" s="181"/>
      <c r="F85" s="69"/>
      <c r="O85" s="56"/>
      <c r="P85" s="56"/>
      <c r="Q85" s="57"/>
    </row>
    <row r="86" spans="1:17" x14ac:dyDescent="0.45">
      <c r="A86" s="181"/>
      <c r="B86" s="181"/>
      <c r="C86" s="181"/>
      <c r="D86" s="181"/>
      <c r="E86" s="181"/>
      <c r="F86" s="69"/>
      <c r="O86" s="56"/>
      <c r="P86" s="56"/>
      <c r="Q86" s="57"/>
    </row>
    <row r="87" spans="1:17" x14ac:dyDescent="0.45">
      <c r="A87" s="181"/>
      <c r="B87" s="181"/>
      <c r="C87" s="181"/>
      <c r="D87" s="181"/>
      <c r="E87" s="181"/>
      <c r="F87" s="69"/>
      <c r="O87" s="56"/>
      <c r="P87" s="56"/>
      <c r="Q87" s="57"/>
    </row>
    <row r="88" spans="1:17" x14ac:dyDescent="0.45">
      <c r="A88" s="181"/>
      <c r="B88" s="181"/>
      <c r="C88" s="181"/>
      <c r="D88" s="181"/>
      <c r="E88" s="181"/>
      <c r="F88" s="69"/>
      <c r="O88" s="56"/>
      <c r="P88" s="56"/>
      <c r="Q88" s="57"/>
    </row>
    <row r="89" spans="1:17" x14ac:dyDescent="0.45">
      <c r="A89" s="181"/>
      <c r="B89" s="181"/>
      <c r="C89" s="181"/>
      <c r="D89" s="181"/>
      <c r="E89" s="181"/>
      <c r="F89" s="69"/>
      <c r="O89" s="56"/>
      <c r="P89" s="56"/>
      <c r="Q89" s="57"/>
    </row>
    <row r="90" spans="1:17" x14ac:dyDescent="0.45">
      <c r="A90" s="181"/>
      <c r="B90" s="181"/>
      <c r="C90" s="181"/>
      <c r="D90" s="181"/>
      <c r="E90" s="181"/>
      <c r="F90" s="69"/>
      <c r="O90" s="56"/>
      <c r="P90" s="56"/>
      <c r="Q90" s="57"/>
    </row>
    <row r="91" spans="1:17" x14ac:dyDescent="0.45">
      <c r="A91" s="181"/>
      <c r="B91" s="181"/>
      <c r="C91" s="181"/>
      <c r="D91" s="181"/>
      <c r="E91" s="181"/>
      <c r="F91" s="69"/>
      <c r="O91" s="56"/>
      <c r="P91" s="56"/>
      <c r="Q91" s="57"/>
    </row>
    <row r="92" spans="1:17" x14ac:dyDescent="0.45">
      <c r="A92" s="181"/>
      <c r="B92" s="181"/>
      <c r="C92" s="181"/>
      <c r="D92" s="181"/>
      <c r="E92" s="181"/>
      <c r="F92" s="69"/>
      <c r="O92" s="56"/>
      <c r="P92" s="56"/>
      <c r="Q92" s="57"/>
    </row>
    <row r="93" spans="1:17" x14ac:dyDescent="0.45">
      <c r="A93" s="181"/>
      <c r="B93" s="181"/>
      <c r="C93" s="181"/>
      <c r="D93" s="181"/>
      <c r="E93" s="181"/>
      <c r="F93" s="69"/>
      <c r="O93" s="56"/>
      <c r="P93" s="56"/>
      <c r="Q93" s="57"/>
    </row>
    <row r="94" spans="1:17" x14ac:dyDescent="0.45">
      <c r="A94" s="181"/>
      <c r="B94" s="181"/>
      <c r="C94" s="181"/>
      <c r="D94" s="181"/>
      <c r="E94" s="181"/>
      <c r="F94" s="69"/>
      <c r="O94" s="56"/>
      <c r="P94" s="56"/>
      <c r="Q94" s="57"/>
    </row>
    <row r="95" spans="1:17" x14ac:dyDescent="0.45">
      <c r="A95" s="181"/>
      <c r="B95" s="181"/>
      <c r="C95" s="181"/>
      <c r="D95" s="181"/>
      <c r="E95" s="181"/>
      <c r="F95" s="69"/>
      <c r="O95" s="56"/>
      <c r="P95" s="56"/>
      <c r="Q95" s="57"/>
    </row>
    <row r="96" spans="1:17" x14ac:dyDescent="0.45">
      <c r="A96" s="181"/>
      <c r="B96" s="181"/>
      <c r="C96" s="181"/>
      <c r="D96" s="181"/>
      <c r="E96" s="181"/>
      <c r="F96" s="69"/>
      <c r="O96" s="56"/>
      <c r="P96" s="56"/>
      <c r="Q96" s="57"/>
    </row>
    <row r="97" spans="1:17" x14ac:dyDescent="0.45">
      <c r="A97" s="181"/>
      <c r="B97" s="181"/>
      <c r="C97" s="181"/>
      <c r="D97" s="181"/>
      <c r="E97" s="181"/>
      <c r="F97" s="181"/>
      <c r="O97" s="56"/>
      <c r="P97" s="56"/>
      <c r="Q97" s="57"/>
    </row>
    <row r="98" spans="1:17" x14ac:dyDescent="0.45">
      <c r="A98" s="181"/>
      <c r="B98" s="181"/>
      <c r="C98" s="181"/>
      <c r="D98" s="181"/>
      <c r="E98" s="181"/>
      <c r="F98" s="181"/>
      <c r="O98" s="56"/>
      <c r="P98" s="56"/>
      <c r="Q98" s="57"/>
    </row>
    <row r="99" spans="1:17" x14ac:dyDescent="0.45">
      <c r="A99" s="181"/>
      <c r="B99" s="181"/>
      <c r="C99" s="181"/>
      <c r="D99" s="181"/>
      <c r="E99" s="181"/>
      <c r="F99" s="69"/>
      <c r="O99" s="56"/>
      <c r="P99" s="56"/>
      <c r="Q99" s="57"/>
    </row>
    <row r="100" spans="1:17" x14ac:dyDescent="0.45">
      <c r="A100" s="181"/>
      <c r="B100" s="181"/>
      <c r="C100" s="181"/>
      <c r="D100" s="181"/>
      <c r="E100" s="181"/>
      <c r="F100" s="69"/>
      <c r="O100" s="56"/>
      <c r="P100" s="56"/>
      <c r="Q100" s="57"/>
    </row>
    <row r="101" spans="1:17" x14ac:dyDescent="0.45">
      <c r="A101" s="181"/>
      <c r="B101" s="181"/>
      <c r="C101" s="181"/>
      <c r="D101" s="181"/>
      <c r="E101" s="181"/>
      <c r="F101" s="69"/>
      <c r="O101" s="56"/>
      <c r="P101" s="56"/>
      <c r="Q101" s="57"/>
    </row>
    <row r="102" spans="1:17" x14ac:dyDescent="0.45">
      <c r="A102" s="181"/>
      <c r="B102" s="181"/>
      <c r="C102" s="181"/>
      <c r="D102" s="181"/>
      <c r="E102" s="181"/>
      <c r="F102" s="69"/>
      <c r="O102" s="56"/>
      <c r="P102" s="56"/>
      <c r="Q102" s="57"/>
    </row>
    <row r="103" spans="1:17" x14ac:dyDescent="0.45">
      <c r="A103" s="181"/>
      <c r="B103" s="181"/>
      <c r="C103" s="181"/>
      <c r="D103" s="181"/>
      <c r="E103" s="181"/>
      <c r="F103" s="69"/>
      <c r="O103" s="56"/>
      <c r="P103" s="56"/>
      <c r="Q103" s="57"/>
    </row>
    <row r="104" spans="1:17" x14ac:dyDescent="0.45">
      <c r="A104" s="181"/>
      <c r="B104" s="181"/>
      <c r="C104" s="181"/>
      <c r="D104" s="181"/>
      <c r="E104" s="181"/>
      <c r="F104" s="69"/>
      <c r="O104" s="56"/>
      <c r="P104" s="56"/>
      <c r="Q104" s="57"/>
    </row>
    <row r="105" spans="1:17" x14ac:dyDescent="0.45">
      <c r="A105" s="181"/>
      <c r="B105" s="181"/>
      <c r="C105" s="181"/>
      <c r="D105" s="181"/>
      <c r="E105" s="181"/>
      <c r="F105" s="69"/>
      <c r="O105" s="56"/>
      <c r="P105" s="56"/>
      <c r="Q105" s="57"/>
    </row>
    <row r="106" spans="1:17" x14ac:dyDescent="0.45">
      <c r="A106" s="181"/>
      <c r="B106" s="181"/>
      <c r="C106" s="181"/>
      <c r="D106" s="181"/>
      <c r="E106" s="70"/>
      <c r="F106" s="69"/>
      <c r="O106" s="71"/>
      <c r="P106" s="71"/>
    </row>
    <row r="107" spans="1:17" x14ac:dyDescent="0.45">
      <c r="A107" s="181"/>
      <c r="B107" s="181"/>
      <c r="C107" s="181"/>
      <c r="D107" s="181"/>
      <c r="E107" s="70"/>
      <c r="F107" s="69"/>
      <c r="O107" s="71"/>
      <c r="P107" s="71"/>
    </row>
    <row r="108" spans="1:17" x14ac:dyDescent="0.45">
      <c r="A108" s="181"/>
      <c r="B108" s="181"/>
      <c r="C108" s="181"/>
      <c r="D108" s="181"/>
      <c r="E108" s="181"/>
      <c r="F108" s="69"/>
    </row>
    <row r="109" spans="1:17" x14ac:dyDescent="0.45">
      <c r="A109" s="181"/>
      <c r="B109" s="181"/>
      <c r="C109" s="181"/>
      <c r="D109" s="181"/>
      <c r="E109" s="181"/>
      <c r="F109" s="69"/>
    </row>
    <row r="110" spans="1:17" x14ac:dyDescent="0.45">
      <c r="A110" s="72"/>
      <c r="B110" s="72"/>
      <c r="C110" s="72"/>
      <c r="D110" s="72"/>
    </row>
    <row r="111" spans="1:17" x14ac:dyDescent="0.45">
      <c r="A111" s="72"/>
      <c r="B111" s="72"/>
      <c r="C111" s="72"/>
      <c r="D111" s="72"/>
    </row>
  </sheetData>
  <sheetProtection algorithmName="SHA-512" hashValue="STCzlgFDLn4QuihbLM8KQMoCvJktuIVigtC93UQKYbM1UZiZywfNZdlF3etBf7OYkjbBbfjRA4h0DGQp6QKmPA==" saltValue="+LZSctyPwJwfAcUUnGOlSQ==" spinCount="100000" sheet="1" selectLockedCells="1"/>
  <mergeCells count="42">
    <mergeCell ref="J22:J23"/>
    <mergeCell ref="K22:K23"/>
    <mergeCell ref="L22:L23"/>
    <mergeCell ref="A23:E23"/>
    <mergeCell ref="A1:P1"/>
    <mergeCell ref="A2:N2"/>
    <mergeCell ref="L7:M7"/>
    <mergeCell ref="A11:N11"/>
    <mergeCell ref="E21:K21"/>
    <mergeCell ref="A88:E88"/>
    <mergeCell ref="J34:J35"/>
    <mergeCell ref="A78:E78"/>
    <mergeCell ref="A79:E79"/>
    <mergeCell ref="A80:E80"/>
    <mergeCell ref="A81:E81"/>
    <mergeCell ref="A82:E82"/>
    <mergeCell ref="A83:E83"/>
    <mergeCell ref="A84:E84"/>
    <mergeCell ref="A85:E85"/>
    <mergeCell ref="A86:E86"/>
    <mergeCell ref="A87:E87"/>
    <mergeCell ref="A100:E100"/>
    <mergeCell ref="A89:E89"/>
    <mergeCell ref="A90:E90"/>
    <mergeCell ref="A91:E91"/>
    <mergeCell ref="A92:E92"/>
    <mergeCell ref="A93:E93"/>
    <mergeCell ref="A94:E94"/>
    <mergeCell ref="A95:E95"/>
    <mergeCell ref="A96:E96"/>
    <mergeCell ref="A97:F97"/>
    <mergeCell ref="A98:F98"/>
    <mergeCell ref="A99:E99"/>
    <mergeCell ref="A107:D107"/>
    <mergeCell ref="A108:E108"/>
    <mergeCell ref="A109:E109"/>
    <mergeCell ref="A101:E101"/>
    <mergeCell ref="A102:E102"/>
    <mergeCell ref="A103:E103"/>
    <mergeCell ref="A104:E104"/>
    <mergeCell ref="A105:E105"/>
    <mergeCell ref="A106:D106"/>
  </mergeCells>
  <dataValidations count="3">
    <dataValidation type="list" allowBlank="1" showInputMessage="1" showErrorMessage="1" sqref="B4:B7">
      <formula1>$C$4:$D$4</formula1>
    </dataValidation>
    <dataValidation type="date" allowBlank="1" showInputMessage="1" showErrorMessage="1" sqref="C25:C74">
      <formula1>27395</formula1>
      <formula2>44620</formula2>
    </dataValidation>
    <dataValidation type="list" allowBlank="1" showInputMessage="1" showErrorMessage="1" sqref="D25:D74">
      <formula1>$F$41:$F$43</formula1>
    </dataValidation>
  </dataValidation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showGridLines="0" showRowColHeaders="0" zoomScale="85" zoomScaleNormal="85" workbookViewId="0">
      <selection activeCell="B6" sqref="B6"/>
    </sheetView>
  </sheetViews>
  <sheetFormatPr baseColWidth="10" defaultRowHeight="14.25" x14ac:dyDescent="0.45"/>
  <cols>
    <col min="1" max="1" width="42.86328125" style="39" customWidth="1"/>
    <col min="2" max="2" width="11.1328125" style="39" customWidth="1"/>
    <col min="3" max="3" width="10.86328125" style="39" customWidth="1"/>
    <col min="4" max="4" width="16.46484375" style="39" customWidth="1"/>
    <col min="5" max="5" width="10.6640625" style="39"/>
    <col min="6" max="6" width="2.73046875" style="39" customWidth="1"/>
    <col min="7" max="8" width="10.6640625" style="39"/>
    <col min="9" max="9" width="8.9296875" style="39" customWidth="1"/>
    <col min="10" max="11" width="9.86328125" style="39" customWidth="1"/>
    <col min="12" max="12" width="11" style="39" customWidth="1"/>
    <col min="13" max="16384" width="10.6640625" style="39"/>
  </cols>
  <sheetData>
    <row r="1" spans="1:25" ht="103.15" customHeight="1" x14ac:dyDescent="0.45">
      <c r="A1" s="174" t="s">
        <v>198</v>
      </c>
      <c r="B1" s="174"/>
      <c r="C1" s="174"/>
      <c r="D1" s="174"/>
      <c r="E1" s="174"/>
      <c r="F1" s="174"/>
      <c r="G1" s="174"/>
      <c r="H1" s="174"/>
      <c r="I1" s="174"/>
      <c r="J1" s="174"/>
      <c r="K1" s="174"/>
      <c r="L1" s="174"/>
      <c r="M1" s="174"/>
      <c r="N1" s="174"/>
      <c r="O1" s="174"/>
      <c r="P1" s="174"/>
      <c r="Q1" s="38"/>
      <c r="R1" s="38"/>
      <c r="S1" s="38"/>
      <c r="T1" s="38"/>
      <c r="U1" s="38"/>
      <c r="V1" s="38"/>
      <c r="W1" s="38"/>
      <c r="X1" s="38"/>
      <c r="Y1" s="38"/>
    </row>
    <row r="2" spans="1:25" ht="11.25" customHeight="1" x14ac:dyDescent="0.45">
      <c r="A2" s="175"/>
      <c r="B2" s="175"/>
      <c r="C2" s="175"/>
      <c r="D2" s="175"/>
      <c r="E2" s="175"/>
      <c r="F2" s="175"/>
      <c r="G2" s="175"/>
      <c r="H2" s="175"/>
      <c r="I2" s="175"/>
      <c r="J2" s="175"/>
      <c r="K2" s="175"/>
      <c r="L2" s="175"/>
      <c r="M2" s="175"/>
      <c r="N2" s="175"/>
      <c r="O2" s="38"/>
      <c r="P2" s="38"/>
      <c r="Q2" s="38"/>
      <c r="R2" s="38"/>
      <c r="S2" s="38"/>
      <c r="T2" s="38"/>
      <c r="U2" s="38"/>
      <c r="V2" s="38"/>
      <c r="W2" s="38"/>
      <c r="X2" s="38"/>
      <c r="Y2" s="38"/>
    </row>
    <row r="3" spans="1:25" ht="11.25" customHeight="1" thickBot="1" x14ac:dyDescent="0.5">
      <c r="A3" s="40"/>
      <c r="B3" s="40"/>
      <c r="C3" s="40"/>
      <c r="D3" s="40"/>
      <c r="E3" s="40"/>
      <c r="F3" s="40"/>
      <c r="G3" s="40"/>
      <c r="H3" s="40"/>
      <c r="I3" s="40"/>
      <c r="J3" s="40"/>
      <c r="K3" s="40"/>
      <c r="L3" s="40"/>
      <c r="M3" s="40"/>
      <c r="N3" s="40"/>
      <c r="O3" s="38"/>
      <c r="P3" s="38"/>
      <c r="Q3" s="38"/>
      <c r="R3" s="38"/>
      <c r="S3" s="38"/>
      <c r="T3" s="38"/>
      <c r="U3" s="38"/>
      <c r="V3" s="38"/>
      <c r="W3" s="38"/>
      <c r="X3" s="38"/>
      <c r="Y3" s="38"/>
    </row>
    <row r="4" spans="1:25" ht="15" customHeight="1" x14ac:dyDescent="0.45">
      <c r="A4" s="138" t="s">
        <v>18</v>
      </c>
      <c r="B4" s="25" t="s">
        <v>19</v>
      </c>
      <c r="C4" s="42" t="s">
        <v>21</v>
      </c>
      <c r="D4" s="42" t="s">
        <v>19</v>
      </c>
      <c r="E4" s="40"/>
      <c r="F4" s="40"/>
      <c r="G4" s="40"/>
      <c r="H4" s="40"/>
      <c r="I4" s="40"/>
      <c r="J4" s="40"/>
      <c r="K4" s="40"/>
      <c r="L4" s="40"/>
      <c r="M4" s="40"/>
      <c r="N4" s="40"/>
      <c r="O4" s="38"/>
      <c r="P4" s="38"/>
      <c r="Q4" s="38"/>
      <c r="R4" s="38"/>
      <c r="S4" s="38"/>
      <c r="T4" s="38"/>
      <c r="U4" s="38"/>
      <c r="V4" s="38"/>
      <c r="W4" s="38"/>
      <c r="X4" s="38"/>
      <c r="Y4" s="38"/>
    </row>
    <row r="5" spans="1:25" ht="14.65" customHeight="1" x14ac:dyDescent="0.45">
      <c r="A5" s="139" t="str">
        <f>IF(B4="No","¿En qué año comenzaste en tu centro de destino definitivo?","¿En qué año comenzaste a estar en expectativa de destino?")</f>
        <v>¿En qué año comenzaste en tu centro de destino definitivo?</v>
      </c>
      <c r="B5" s="26"/>
      <c r="C5" s="40"/>
      <c r="D5" s="40"/>
      <c r="E5" s="40"/>
      <c r="F5" s="40"/>
      <c r="G5" s="40"/>
      <c r="H5" s="40"/>
      <c r="I5" s="40"/>
      <c r="J5" s="40"/>
      <c r="K5" s="40"/>
      <c r="L5" s="40"/>
      <c r="M5" s="40"/>
      <c r="N5" s="40"/>
      <c r="O5" s="38"/>
      <c r="P5" s="38"/>
      <c r="Q5" s="38"/>
      <c r="R5" s="38"/>
      <c r="S5" s="38"/>
      <c r="T5" s="38"/>
      <c r="U5" s="38"/>
      <c r="V5" s="38"/>
      <c r="W5" s="38"/>
      <c r="X5" s="38"/>
      <c r="Y5" s="38"/>
    </row>
    <row r="6" spans="1:25" ht="25.5" customHeight="1" thickBot="1" x14ac:dyDescent="0.5">
      <c r="A6" s="139" t="str">
        <f>IF(B4="No","Indica el número de cursos que hayas estado en expectativa de destino, solo si concursas desde el primer destino definitivo","")</f>
        <v>Indica el número de cursos que hayas estado en expectativa de destino, solo si concursas desde el primer destino definitivo</v>
      </c>
      <c r="B6" s="26"/>
      <c r="C6" s="40"/>
      <c r="D6" s="40"/>
      <c r="E6" s="40"/>
      <c r="F6" s="40"/>
      <c r="G6" s="40"/>
      <c r="H6" s="40"/>
      <c r="I6" s="40"/>
      <c r="J6" s="40"/>
      <c r="K6" s="40"/>
      <c r="L6" s="40"/>
      <c r="M6" s="40"/>
      <c r="N6" s="40"/>
      <c r="O6" s="38"/>
      <c r="P6" s="38"/>
      <c r="Q6" s="38"/>
      <c r="R6" s="38"/>
      <c r="S6" s="38"/>
      <c r="T6" s="38"/>
      <c r="U6" s="38"/>
      <c r="V6" s="38"/>
      <c r="W6" s="38"/>
      <c r="X6" s="38"/>
      <c r="Y6" s="38"/>
    </row>
    <row r="7" spans="1:25" ht="29.25" customHeight="1" thickBot="1" x14ac:dyDescent="0.5">
      <c r="A7" s="152" t="s">
        <v>20</v>
      </c>
      <c r="B7" s="26" t="s">
        <v>19</v>
      </c>
      <c r="C7" s="40"/>
      <c r="D7" s="40"/>
      <c r="E7" s="43"/>
      <c r="F7" s="43"/>
      <c r="G7" s="44" t="s">
        <v>199</v>
      </c>
      <c r="H7" s="45"/>
      <c r="I7" s="45"/>
      <c r="J7" s="43"/>
      <c r="K7" s="43"/>
      <c r="L7" s="242">
        <f ca="1">SUM(L13:L18)</f>
        <v>0</v>
      </c>
      <c r="M7" s="243"/>
      <c r="N7" s="40"/>
      <c r="O7" s="38"/>
      <c r="P7" s="38"/>
      <c r="Q7" s="38"/>
      <c r="R7" s="38"/>
      <c r="S7" s="38"/>
      <c r="T7" s="38"/>
      <c r="U7" s="38"/>
      <c r="V7" s="38"/>
      <c r="W7" s="38"/>
      <c r="X7" s="38"/>
      <c r="Y7" s="38"/>
    </row>
    <row r="8" spans="1:25" ht="24" customHeight="1" x14ac:dyDescent="0.45">
      <c r="A8" s="139" t="str">
        <f>IF(B7="Sí", "¿Cuántos cursos, sin contar el actual, llevas suprimido/a en otros centros de forma provisional?","")</f>
        <v/>
      </c>
      <c r="B8" s="26"/>
      <c r="C8" s="40"/>
      <c r="D8" s="40"/>
      <c r="E8" s="40"/>
      <c r="F8" s="40"/>
      <c r="G8" s="47"/>
      <c r="H8" s="48"/>
      <c r="I8" s="48"/>
      <c r="J8" s="40"/>
      <c r="K8" s="40"/>
      <c r="L8" s="49"/>
      <c r="M8" s="40"/>
      <c r="N8" s="40"/>
      <c r="O8" s="38"/>
      <c r="P8" s="38"/>
      <c r="Q8" s="38"/>
      <c r="R8" s="38"/>
      <c r="S8" s="38"/>
      <c r="T8" s="38"/>
      <c r="U8" s="38"/>
      <c r="V8" s="38"/>
      <c r="W8" s="38"/>
      <c r="X8" s="38"/>
      <c r="Y8" s="38"/>
    </row>
    <row r="9" spans="1:25" ht="21" customHeight="1" x14ac:dyDescent="0.45">
      <c r="A9" s="139" t="str">
        <f>IF(B7="Sí", "¿Cuántos cursos estuviste en el centro donde te suprimieron?","")</f>
        <v/>
      </c>
      <c r="B9" s="26"/>
      <c r="C9" s="40"/>
      <c r="D9" s="40"/>
      <c r="E9" s="40"/>
      <c r="F9" s="40"/>
      <c r="G9" s="47"/>
      <c r="H9" s="48"/>
      <c r="I9" s="48"/>
      <c r="J9" s="40"/>
      <c r="K9" s="40"/>
      <c r="L9" s="49"/>
      <c r="M9" s="40"/>
      <c r="N9" s="40"/>
      <c r="O9" s="38"/>
      <c r="P9" s="38"/>
      <c r="Q9" s="38"/>
      <c r="R9" s="38"/>
      <c r="S9" s="38"/>
      <c r="T9" s="38"/>
      <c r="U9" s="38"/>
      <c r="V9" s="38"/>
      <c r="W9" s="38"/>
      <c r="X9" s="38"/>
      <c r="Y9" s="38"/>
    </row>
    <row r="10" spans="1:25" ht="28.15" customHeight="1" thickBot="1" x14ac:dyDescent="0.5">
      <c r="A10" s="140" t="str">
        <f>IF(B7="Sí", "¿Cuántos cursos estuviste con destino definitivo en el centro anterior al centro donde te suprimieron?","")</f>
        <v/>
      </c>
      <c r="B10" s="26"/>
      <c r="C10" s="40"/>
      <c r="D10" s="40"/>
      <c r="E10" s="40"/>
      <c r="F10" s="40"/>
      <c r="G10" s="47"/>
      <c r="H10" s="48"/>
      <c r="I10" s="48"/>
      <c r="J10" s="40"/>
      <c r="K10" s="40"/>
      <c r="L10" s="49"/>
      <c r="M10" s="40"/>
      <c r="N10" s="40"/>
      <c r="O10" s="38"/>
      <c r="P10" s="38"/>
      <c r="Q10" s="38"/>
      <c r="R10" s="38"/>
      <c r="S10" s="38"/>
      <c r="T10" s="38"/>
      <c r="U10" s="38"/>
      <c r="V10" s="38"/>
      <c r="W10" s="38"/>
      <c r="X10" s="38"/>
      <c r="Y10" s="38"/>
    </row>
    <row r="11" spans="1:25" ht="51" customHeight="1" thickBot="1" x14ac:dyDescent="0.5">
      <c r="A11" s="140" t="s">
        <v>209</v>
      </c>
      <c r="B11" s="26"/>
      <c r="C11" s="48"/>
      <c r="D11" s="48"/>
      <c r="E11" s="48"/>
      <c r="F11" s="48"/>
      <c r="G11" s="48"/>
      <c r="H11" s="48"/>
      <c r="I11" s="48"/>
      <c r="J11" s="48"/>
      <c r="K11" s="48"/>
      <c r="L11" s="48"/>
      <c r="M11" s="48"/>
      <c r="N11" s="48"/>
      <c r="O11" s="38"/>
      <c r="P11" s="38"/>
      <c r="Q11" s="38"/>
      <c r="R11" s="38"/>
      <c r="S11" s="38"/>
      <c r="T11" s="38"/>
      <c r="U11" s="38"/>
      <c r="V11" s="38"/>
      <c r="W11" s="38"/>
      <c r="X11" s="38"/>
      <c r="Y11" s="38"/>
    </row>
    <row r="12" spans="1:25" ht="21" customHeight="1" thickBot="1" x14ac:dyDescent="0.5">
      <c r="A12" s="140" t="s">
        <v>207</v>
      </c>
      <c r="B12" s="25"/>
      <c r="C12" s="40"/>
      <c r="D12" s="40"/>
      <c r="E12" s="40"/>
      <c r="F12" s="40"/>
      <c r="G12" s="40"/>
      <c r="H12" s="40"/>
      <c r="I12" s="40"/>
      <c r="J12" s="40"/>
      <c r="K12" s="40"/>
      <c r="L12" s="40"/>
      <c r="M12" s="40" t="s">
        <v>27</v>
      </c>
      <c r="N12" s="40" t="s">
        <v>28</v>
      </c>
      <c r="O12" s="38"/>
      <c r="P12" s="38"/>
      <c r="Q12" s="38"/>
      <c r="R12" s="38"/>
      <c r="S12" s="38"/>
      <c r="T12" s="38"/>
      <c r="U12" s="38"/>
      <c r="V12" s="38"/>
      <c r="W12" s="38"/>
      <c r="X12" s="38"/>
      <c r="Y12" s="38"/>
    </row>
    <row r="13" spans="1:25" ht="16.149999999999999" customHeight="1" thickBot="1" x14ac:dyDescent="0.5">
      <c r="A13" s="40"/>
      <c r="B13" s="40"/>
      <c r="C13" s="40"/>
      <c r="D13" s="40"/>
      <c r="E13" s="142"/>
      <c r="F13" s="143"/>
      <c r="G13" s="144"/>
      <c r="H13" s="144" t="s">
        <v>22</v>
      </c>
      <c r="I13" s="144"/>
      <c r="J13" s="143"/>
      <c r="K13" s="143"/>
      <c r="L13" s="153">
        <f ca="1">M13*2+N13*0.1666</f>
        <v>0</v>
      </c>
      <c r="M13" s="154">
        <f ca="1">IF(B5="",0,IF(B7="Sí",0,IF(B4="Sí",0,MIN(2,YEAR(TODAY())-B5-1))))</f>
        <v>0</v>
      </c>
      <c r="N13" s="141">
        <f>IF(B5="",0,IF(B7="Sí",0,IF(OR(B4="Sí",M13=2),0,2)))</f>
        <v>0</v>
      </c>
      <c r="O13" s="38"/>
      <c r="P13" s="38"/>
      <c r="Q13" s="38"/>
      <c r="R13" s="38"/>
      <c r="S13" s="38"/>
      <c r="T13" s="38"/>
      <c r="U13" s="38"/>
      <c r="V13" s="38"/>
      <c r="W13" s="38"/>
      <c r="X13" s="38"/>
      <c r="Y13" s="38"/>
    </row>
    <row r="14" spans="1:25" ht="16.149999999999999" customHeight="1" thickBot="1" x14ac:dyDescent="0.5">
      <c r="A14" s="40"/>
      <c r="B14" s="40"/>
      <c r="C14" s="40"/>
      <c r="D14" s="40"/>
      <c r="E14" s="142"/>
      <c r="F14" s="143"/>
      <c r="G14" s="144"/>
      <c r="H14" s="144" t="s">
        <v>23</v>
      </c>
      <c r="I14" s="144"/>
      <c r="J14" s="143"/>
      <c r="K14" s="143"/>
      <c r="L14" s="153">
        <f ca="1">M14*4+N14*0.3333</f>
        <v>0</v>
      </c>
      <c r="M14" s="154">
        <f ca="1">IF(B5="",0,IF(B7="Sí",0,IF(OR(B4="Sí",B5+4&gt;YEAR(TODAY())),0,1)))</f>
        <v>0</v>
      </c>
      <c r="N14" s="141">
        <f ca="1">IF(B5="",0,IF(B7="Sí",0,IF(OR(B4="Sí",M13=1),0,IF(YEAR(TODAY())-B5-1=2,2,0))))</f>
        <v>0</v>
      </c>
      <c r="O14" s="38"/>
      <c r="P14" s="38"/>
      <c r="Q14" s="38"/>
      <c r="R14" s="38"/>
      <c r="S14" s="38"/>
      <c r="T14" s="38"/>
      <c r="U14" s="38"/>
      <c r="V14" s="38"/>
      <c r="W14" s="38"/>
      <c r="X14" s="38"/>
      <c r="Y14" s="38"/>
    </row>
    <row r="15" spans="1:25" ht="16.149999999999999" customHeight="1" thickBot="1" x14ac:dyDescent="0.5">
      <c r="A15" s="40"/>
      <c r="B15" s="40"/>
      <c r="C15" s="40"/>
      <c r="D15" s="40"/>
      <c r="E15" s="142"/>
      <c r="F15" s="143"/>
      <c r="G15" s="144"/>
      <c r="H15" s="144" t="s">
        <v>24</v>
      </c>
      <c r="I15" s="144"/>
      <c r="J15" s="143"/>
      <c r="K15" s="143"/>
      <c r="L15" s="153">
        <f ca="1">M15*6+N15*0.5</f>
        <v>0</v>
      </c>
      <c r="M15" s="154">
        <f ca="1">IF(B5="",0,IF(B7="Sí",0,IF(OR(B4="Sí",B5+5&gt;YEAR(TODAY())),0,YEAR(TODAY())-4-B5)))</f>
        <v>0</v>
      </c>
      <c r="N15" s="141">
        <f ca="1">IF(B5="",0,IF(B7="Sí",0,IF(OR(B4="Sí",M13=1),0,IF(YEAR(TODAY())-B5-1&gt;2,2,0))))</f>
        <v>0</v>
      </c>
      <c r="O15" s="38"/>
      <c r="P15" s="38"/>
      <c r="Q15" s="38"/>
      <c r="R15" s="38"/>
      <c r="S15" s="38"/>
      <c r="T15" s="38"/>
      <c r="U15" s="38"/>
      <c r="V15" s="38"/>
      <c r="W15" s="38"/>
      <c r="X15" s="38"/>
      <c r="Y15" s="38"/>
    </row>
    <row r="16" spans="1:25" ht="16.149999999999999" customHeight="1" thickBot="1" x14ac:dyDescent="0.5">
      <c r="A16" s="40"/>
      <c r="B16" s="40"/>
      <c r="C16" s="40"/>
      <c r="D16" s="40"/>
      <c r="E16" s="142"/>
      <c r="F16" s="143"/>
      <c r="G16" s="144"/>
      <c r="H16" s="144" t="s">
        <v>25</v>
      </c>
      <c r="I16" s="144"/>
      <c r="J16" s="143"/>
      <c r="K16" s="143"/>
      <c r="L16" s="153">
        <f ca="1">M16*2+N16*0.1666</f>
        <v>0</v>
      </c>
      <c r="M16" s="154">
        <f ca="1">IF(B7="Sí",0,IF(B4="No",B6,YEAR(TODAY())-B5))</f>
        <v>0</v>
      </c>
      <c r="N16" s="141">
        <f>IF(B7="Sí",0,IF(B4="Sí",2,0))</f>
        <v>0</v>
      </c>
      <c r="O16" s="38"/>
      <c r="P16" s="38"/>
      <c r="Q16" s="38"/>
      <c r="R16" s="38"/>
      <c r="S16" s="38"/>
      <c r="T16" s="38"/>
      <c r="U16" s="38"/>
      <c r="V16" s="38"/>
      <c r="W16" s="38"/>
      <c r="X16" s="38"/>
      <c r="Y16" s="38"/>
    </row>
    <row r="17" spans="1:25" ht="16.149999999999999" customHeight="1" thickBot="1" x14ac:dyDescent="0.5">
      <c r="A17" s="40"/>
      <c r="B17" s="40"/>
      <c r="C17" s="40"/>
      <c r="D17" s="40"/>
      <c r="E17" s="142"/>
      <c r="F17" s="143"/>
      <c r="G17" s="144"/>
      <c r="H17" s="144" t="s">
        <v>208</v>
      </c>
      <c r="I17" s="144"/>
      <c r="J17" s="143"/>
      <c r="K17" s="143"/>
      <c r="L17" s="153">
        <f>M17*2+N17*0.1666</f>
        <v>0</v>
      </c>
      <c r="M17" s="154">
        <f>B11</f>
        <v>0</v>
      </c>
      <c r="N17" s="141">
        <f>IF(B12="Sí",2,0)</f>
        <v>0</v>
      </c>
      <c r="O17" s="38"/>
      <c r="P17" s="38"/>
      <c r="Q17" s="38"/>
      <c r="R17" s="38"/>
      <c r="S17" s="38"/>
      <c r="T17" s="38"/>
      <c r="U17" s="38"/>
      <c r="V17" s="38"/>
      <c r="W17" s="38"/>
      <c r="X17" s="38"/>
      <c r="Y17" s="38"/>
    </row>
    <row r="18" spans="1:25" ht="16.149999999999999" customHeight="1" thickBot="1" x14ac:dyDescent="0.5">
      <c r="A18" s="40"/>
      <c r="B18" s="40"/>
      <c r="C18" s="40"/>
      <c r="D18" s="40"/>
      <c r="E18" s="142"/>
      <c r="F18" s="143"/>
      <c r="G18" s="144"/>
      <c r="H18" s="144" t="s">
        <v>26</v>
      </c>
      <c r="I18" s="144"/>
      <c r="J18" s="143"/>
      <c r="K18" s="143"/>
      <c r="L18" s="153">
        <f>SUM(L19:L21)</f>
        <v>0</v>
      </c>
      <c r="M18" s="154">
        <f>IF(B7="Sí",SUM(B8:B10),0)</f>
        <v>0</v>
      </c>
      <c r="N18" s="141">
        <f>IF(B7="Sí",2,0)</f>
        <v>0</v>
      </c>
      <c r="O18" s="38"/>
      <c r="P18" s="38"/>
      <c r="Q18" s="38"/>
      <c r="R18" s="38"/>
      <c r="S18" s="38"/>
      <c r="T18" s="38"/>
      <c r="U18" s="38"/>
      <c r="V18" s="38"/>
      <c r="W18" s="38"/>
      <c r="X18" s="38"/>
      <c r="Y18" s="38"/>
    </row>
    <row r="19" spans="1:25" ht="10.9" customHeight="1" x14ac:dyDescent="0.45">
      <c r="A19" s="40"/>
      <c r="B19" s="40"/>
      <c r="C19" s="40"/>
      <c r="D19" s="40"/>
      <c r="E19" s="155"/>
      <c r="F19" s="156"/>
      <c r="G19" s="157"/>
      <c r="H19" s="157" t="s">
        <v>29</v>
      </c>
      <c r="I19" s="157"/>
      <c r="J19" s="156"/>
      <c r="K19" s="156"/>
      <c r="L19" s="158">
        <f>M19*2+N19*0.1666</f>
        <v>0</v>
      </c>
      <c r="M19" s="159">
        <f>IF(M18&gt;2,2,M18)</f>
        <v>0</v>
      </c>
      <c r="N19" s="160">
        <f>IF(OR(M19=2,B7="No"),0,2)</f>
        <v>0</v>
      </c>
      <c r="O19" s="38"/>
      <c r="P19" s="38"/>
      <c r="Q19" s="38"/>
      <c r="R19" s="38"/>
      <c r="S19" s="38"/>
      <c r="T19" s="38"/>
      <c r="U19" s="38"/>
      <c r="V19" s="38"/>
      <c r="W19" s="38"/>
      <c r="X19" s="38"/>
      <c r="Y19" s="38"/>
    </row>
    <row r="20" spans="1:25" ht="11.65" customHeight="1" x14ac:dyDescent="0.45">
      <c r="A20" s="40"/>
      <c r="B20" s="40"/>
      <c r="C20" s="40"/>
      <c r="D20" s="40"/>
      <c r="E20" s="155"/>
      <c r="F20" s="156"/>
      <c r="G20" s="157"/>
      <c r="H20" s="157" t="s">
        <v>30</v>
      </c>
      <c r="I20" s="157"/>
      <c r="J20" s="156"/>
      <c r="K20" s="156"/>
      <c r="L20" s="161">
        <f>M20*4+N20*0.3333</f>
        <v>0</v>
      </c>
      <c r="M20" s="162">
        <f>IF(M18&gt;=3,1,0)</f>
        <v>0</v>
      </c>
      <c r="N20" s="163">
        <f>IF(OR(M20=1,B7="No"),0,2)</f>
        <v>0</v>
      </c>
      <c r="O20" s="38"/>
      <c r="P20" s="38"/>
      <c r="Q20" s="38"/>
      <c r="R20" s="38"/>
      <c r="S20" s="38"/>
      <c r="T20" s="38"/>
      <c r="U20" s="38"/>
      <c r="V20" s="38"/>
      <c r="W20" s="38"/>
      <c r="X20" s="38"/>
      <c r="Y20" s="38"/>
    </row>
    <row r="21" spans="1:25" ht="12" customHeight="1" thickBot="1" x14ac:dyDescent="0.5">
      <c r="A21" s="40"/>
      <c r="B21" s="40"/>
      <c r="C21" s="40"/>
      <c r="D21" s="40"/>
      <c r="E21" s="164"/>
      <c r="F21" s="165"/>
      <c r="G21" s="166"/>
      <c r="H21" s="166" t="s">
        <v>31</v>
      </c>
      <c r="I21" s="166"/>
      <c r="J21" s="165"/>
      <c r="K21" s="165"/>
      <c r="L21" s="167">
        <f>M21*6+N21*0.5</f>
        <v>0</v>
      </c>
      <c r="M21" s="168">
        <f>MAX(0,M18-3)</f>
        <v>0</v>
      </c>
      <c r="N21" s="169">
        <f>IF(OR(M20=0,B7="No"),0,2)</f>
        <v>0</v>
      </c>
      <c r="O21" s="38"/>
      <c r="P21" s="38"/>
      <c r="Q21" s="38"/>
      <c r="R21" s="38"/>
      <c r="S21" s="38"/>
      <c r="T21" s="38"/>
      <c r="U21" s="38"/>
      <c r="V21" s="38"/>
      <c r="W21" s="38"/>
      <c r="X21" s="38"/>
      <c r="Y21" s="38"/>
    </row>
    <row r="22" spans="1:25" ht="42.75" customHeight="1" thickBot="1" x14ac:dyDescent="0.5">
      <c r="A22" s="40"/>
      <c r="B22" s="40"/>
      <c r="C22" s="40"/>
      <c r="D22" s="40"/>
      <c r="E22" s="244" t="s">
        <v>32</v>
      </c>
      <c r="F22" s="245"/>
      <c r="G22" s="245"/>
      <c r="H22" s="245"/>
      <c r="I22" s="245"/>
      <c r="J22" s="245"/>
      <c r="K22" s="246"/>
      <c r="O22" s="38"/>
      <c r="P22" s="38"/>
      <c r="Q22" s="38"/>
      <c r="R22" s="38"/>
      <c r="S22" s="38"/>
      <c r="T22" s="38"/>
      <c r="U22" s="38"/>
      <c r="V22" s="38"/>
      <c r="W22" s="38"/>
      <c r="X22" s="38"/>
      <c r="Y22" s="38"/>
    </row>
    <row r="23" spans="1:25" ht="17.649999999999999" customHeight="1" x14ac:dyDescent="0.45">
      <c r="A23" s="170">
        <f>F44</f>
        <v>0</v>
      </c>
      <c r="B23" s="170"/>
      <c r="C23" s="170"/>
      <c r="D23" s="170"/>
      <c r="E23" s="170"/>
      <c r="F23" s="170"/>
      <c r="G23" s="170"/>
      <c r="H23" s="170"/>
      <c r="I23" s="170"/>
      <c r="J23" s="170"/>
      <c r="K23" s="170"/>
      <c r="L23" s="170"/>
      <c r="M23" s="170"/>
      <c r="N23" s="40"/>
      <c r="O23" s="56"/>
      <c r="P23" s="56"/>
      <c r="Q23" s="57"/>
      <c r="R23" s="38"/>
      <c r="S23" s="38"/>
      <c r="T23" s="38"/>
      <c r="U23" s="38"/>
      <c r="V23" s="38"/>
      <c r="W23" s="38"/>
      <c r="X23" s="38"/>
      <c r="Y23" s="38"/>
    </row>
    <row r="24" spans="1:25" ht="17.350000000000001" customHeight="1" x14ac:dyDescent="0.45">
      <c r="A24" s="170"/>
      <c r="B24" s="170"/>
      <c r="C24" s="170"/>
      <c r="D24" s="170"/>
      <c r="E24" s="170"/>
      <c r="F24" s="170"/>
      <c r="G24" s="170"/>
      <c r="H24" s="170"/>
      <c r="I24" s="170"/>
      <c r="J24" s="170"/>
      <c r="K24" s="170"/>
      <c r="L24" s="170"/>
      <c r="M24" s="170"/>
      <c r="N24" s="40"/>
      <c r="O24" s="56"/>
      <c r="P24" s="56"/>
      <c r="Q24" s="57"/>
      <c r="R24" s="38"/>
      <c r="S24" s="38"/>
      <c r="T24" s="38"/>
      <c r="U24" s="38"/>
      <c r="V24" s="38"/>
      <c r="W24" s="38"/>
      <c r="X24" s="38"/>
      <c r="Y24" s="38"/>
    </row>
    <row r="25" spans="1:25" x14ac:dyDescent="0.45">
      <c r="A25" s="52"/>
      <c r="B25" s="52"/>
      <c r="C25" s="52"/>
      <c r="D25" s="52"/>
      <c r="E25" s="52"/>
      <c r="F25" s="58"/>
      <c r="G25" s="52"/>
      <c r="H25" s="52"/>
      <c r="I25" s="52"/>
      <c r="J25" s="58"/>
      <c r="K25" s="58"/>
      <c r="L25" s="58">
        <f>SUMIFS(E26:E75,D26:D75,$A$23)</f>
        <v>0</v>
      </c>
      <c r="M25" s="59"/>
      <c r="N25" s="38"/>
      <c r="O25" s="56">
        <v>2022</v>
      </c>
      <c r="P25" s="56"/>
      <c r="Q25" s="57"/>
      <c r="R25" s="38"/>
      <c r="S25" s="38"/>
      <c r="T25" s="38"/>
      <c r="U25" s="38"/>
      <c r="V25" s="38"/>
      <c r="W25" s="38"/>
      <c r="X25" s="38"/>
      <c r="Y25" s="38"/>
    </row>
    <row r="26" spans="1:25" x14ac:dyDescent="0.45">
      <c r="A26" s="58"/>
      <c r="B26" s="60"/>
      <c r="C26" s="60"/>
      <c r="D26" s="61"/>
      <c r="E26" s="58"/>
      <c r="F26" s="58"/>
      <c r="G26" s="52"/>
      <c r="H26" s="52"/>
      <c r="I26" s="52"/>
      <c r="J26" s="58"/>
      <c r="K26" s="55"/>
      <c r="L26" s="55"/>
      <c r="M26" s="59"/>
      <c r="N26" s="38"/>
      <c r="O26" s="56">
        <v>2021</v>
      </c>
      <c r="P26" s="56"/>
      <c r="Q26" s="57"/>
      <c r="R26" s="38"/>
      <c r="S26" s="38"/>
      <c r="T26" s="38"/>
      <c r="U26" s="38"/>
      <c r="V26" s="38"/>
      <c r="W26" s="38"/>
      <c r="X26" s="38"/>
      <c r="Y26" s="38"/>
    </row>
    <row r="27" spans="1:25" x14ac:dyDescent="0.45">
      <c r="A27" s="58"/>
      <c r="B27" s="60"/>
      <c r="C27" s="60"/>
      <c r="D27" s="61"/>
      <c r="E27" s="58"/>
      <c r="F27" s="58"/>
      <c r="G27" s="52"/>
      <c r="H27" s="52"/>
      <c r="I27" s="52"/>
      <c r="J27" s="58"/>
      <c r="K27" s="58"/>
      <c r="L27" s="58">
        <f t="shared" ref="L27" si="0">TRUNC(L25/365)</f>
        <v>0</v>
      </c>
      <c r="M27" s="59"/>
      <c r="N27" s="38"/>
      <c r="O27" s="56">
        <v>2020</v>
      </c>
      <c r="P27" s="56"/>
      <c r="Q27" s="57"/>
      <c r="R27" s="38"/>
      <c r="S27" s="38"/>
      <c r="T27" s="38"/>
      <c r="U27" s="38"/>
      <c r="V27" s="38"/>
      <c r="W27" s="38"/>
      <c r="X27" s="38"/>
      <c r="Y27" s="38"/>
    </row>
    <row r="28" spans="1:25" x14ac:dyDescent="0.45">
      <c r="A28" s="58"/>
      <c r="B28" s="60"/>
      <c r="C28" s="60"/>
      <c r="D28" s="61"/>
      <c r="E28" s="58"/>
      <c r="F28" s="58"/>
      <c r="G28" s="52"/>
      <c r="H28" s="52"/>
      <c r="I28" s="52"/>
      <c r="J28" s="58"/>
      <c r="K28" s="58"/>
      <c r="L28" s="58">
        <f t="shared" ref="L28" si="1">TRUNC((L25-365*L27)/30)</f>
        <v>0</v>
      </c>
      <c r="M28" s="59"/>
      <c r="N28" s="38"/>
      <c r="O28" s="56">
        <v>2019</v>
      </c>
      <c r="P28" s="56"/>
      <c r="Q28" s="57"/>
      <c r="R28" s="38"/>
      <c r="S28" s="38"/>
      <c r="T28" s="38"/>
      <c r="U28" s="38"/>
      <c r="V28" s="38"/>
      <c r="W28" s="38"/>
      <c r="X28" s="38"/>
      <c r="Y28" s="38"/>
    </row>
    <row r="29" spans="1:25" x14ac:dyDescent="0.45">
      <c r="A29" s="58"/>
      <c r="B29" s="62"/>
      <c r="C29" s="60"/>
      <c r="D29" s="61"/>
      <c r="E29" s="58"/>
      <c r="F29" s="58"/>
      <c r="G29" s="52"/>
      <c r="H29" s="52"/>
      <c r="I29" s="52"/>
      <c r="J29" s="58"/>
      <c r="K29" s="58"/>
      <c r="L29" s="58">
        <f t="shared" ref="L29" si="2">L25-L27*365-L28*30</f>
        <v>0</v>
      </c>
      <c r="M29" s="59"/>
      <c r="N29" s="38"/>
      <c r="O29" s="56">
        <v>2018</v>
      </c>
      <c r="P29" s="56"/>
      <c r="Q29" s="57"/>
      <c r="R29" s="38"/>
      <c r="S29" s="38"/>
      <c r="T29" s="38"/>
      <c r="U29" s="38"/>
      <c r="V29" s="38"/>
      <c r="W29" s="38"/>
      <c r="X29" s="38"/>
      <c r="Y29" s="38"/>
    </row>
    <row r="30" spans="1:25" x14ac:dyDescent="0.45">
      <c r="A30" s="58"/>
      <c r="B30" s="60"/>
      <c r="C30" s="60"/>
      <c r="D30" s="61"/>
      <c r="E30" s="58"/>
      <c r="F30" s="58"/>
      <c r="G30" s="63"/>
      <c r="H30" s="55"/>
      <c r="I30" s="52"/>
      <c r="J30" s="58"/>
      <c r="K30" s="55"/>
      <c r="L30" s="55"/>
      <c r="N30" s="38"/>
      <c r="O30" s="56">
        <v>2017</v>
      </c>
      <c r="P30" s="56"/>
      <c r="Q30" s="57"/>
      <c r="R30" s="38"/>
      <c r="S30" s="38"/>
      <c r="T30" s="38"/>
      <c r="U30" s="38"/>
      <c r="V30" s="38"/>
      <c r="W30" s="38"/>
      <c r="X30" s="38"/>
      <c r="Y30" s="38"/>
    </row>
    <row r="31" spans="1:25" x14ac:dyDescent="0.45">
      <c r="A31" s="58"/>
      <c r="B31" s="60"/>
      <c r="C31" s="60"/>
      <c r="D31" s="61"/>
      <c r="E31" s="58"/>
      <c r="F31" s="58"/>
      <c r="G31" s="52"/>
      <c r="H31" s="52"/>
      <c r="I31" s="52"/>
      <c r="J31" s="58"/>
      <c r="K31" s="55"/>
      <c r="L31" s="55"/>
      <c r="N31" s="38"/>
      <c r="O31" s="56">
        <v>2016</v>
      </c>
      <c r="P31" s="56"/>
      <c r="Q31" s="57"/>
      <c r="R31" s="38"/>
      <c r="S31" s="38"/>
      <c r="T31" s="38"/>
      <c r="U31" s="38"/>
      <c r="V31" s="38"/>
      <c r="W31" s="38"/>
      <c r="X31" s="38"/>
      <c r="Y31" s="38"/>
    </row>
    <row r="32" spans="1:25" x14ac:dyDescent="0.45">
      <c r="A32" s="58"/>
      <c r="B32" s="60"/>
      <c r="C32" s="60"/>
      <c r="D32" s="61"/>
      <c r="E32" s="58"/>
      <c r="F32" s="58"/>
      <c r="G32" s="52"/>
      <c r="H32" s="52"/>
      <c r="I32" s="52"/>
      <c r="J32" s="58"/>
      <c r="K32" s="58"/>
      <c r="L32" s="58">
        <f>L27*0.75</f>
        <v>0</v>
      </c>
      <c r="N32" s="38"/>
      <c r="O32" s="56">
        <v>2015</v>
      </c>
      <c r="P32" s="56"/>
      <c r="Q32" s="57"/>
      <c r="R32" s="38"/>
      <c r="S32" s="38"/>
      <c r="T32" s="38"/>
      <c r="U32" s="38"/>
      <c r="V32" s="38"/>
      <c r="W32" s="38"/>
      <c r="X32" s="38"/>
      <c r="Y32" s="38"/>
    </row>
    <row r="33" spans="1:25" x14ac:dyDescent="0.45">
      <c r="A33" s="58"/>
      <c r="B33" s="60"/>
      <c r="C33" s="60"/>
      <c r="D33" s="61"/>
      <c r="E33" s="58"/>
      <c r="F33" s="58"/>
      <c r="G33" s="52"/>
      <c r="H33" s="52"/>
      <c r="I33" s="52"/>
      <c r="J33" s="64"/>
      <c r="K33" s="64"/>
      <c r="L33" s="64">
        <f>L28*0.0625</f>
        <v>0</v>
      </c>
      <c r="N33" s="38"/>
      <c r="O33" s="56">
        <v>2014</v>
      </c>
      <c r="P33" s="56"/>
      <c r="Q33" s="57"/>
      <c r="R33" s="38"/>
      <c r="S33" s="38"/>
      <c r="T33" s="38"/>
      <c r="U33" s="38"/>
      <c r="V33" s="38"/>
      <c r="W33" s="38"/>
      <c r="X33" s="38"/>
      <c r="Y33" s="38"/>
    </row>
    <row r="34" spans="1:25" x14ac:dyDescent="0.45">
      <c r="A34" s="58"/>
      <c r="B34" s="60"/>
      <c r="C34" s="60"/>
      <c r="D34" s="61"/>
      <c r="E34" s="58"/>
      <c r="F34" s="58"/>
      <c r="G34" s="52"/>
      <c r="H34" s="52"/>
      <c r="I34" s="52"/>
      <c r="J34" s="58"/>
      <c r="K34" s="55"/>
      <c r="L34" s="55"/>
      <c r="N34" s="38"/>
      <c r="O34" s="56">
        <v>2013</v>
      </c>
      <c r="P34" s="56"/>
      <c r="Q34" s="57"/>
      <c r="R34" s="38"/>
      <c r="S34" s="38"/>
      <c r="T34" s="38"/>
      <c r="U34" s="38"/>
      <c r="V34" s="38"/>
      <c r="W34" s="38"/>
      <c r="X34" s="38"/>
      <c r="Y34" s="38"/>
    </row>
    <row r="35" spans="1:25" x14ac:dyDescent="0.45">
      <c r="A35" s="58"/>
      <c r="B35" s="60"/>
      <c r="C35" s="58"/>
      <c r="D35" s="61"/>
      <c r="E35" s="58"/>
      <c r="F35" s="58"/>
      <c r="G35" s="65"/>
      <c r="H35" s="65"/>
      <c r="I35" s="65"/>
      <c r="J35" s="182"/>
      <c r="K35" s="63"/>
      <c r="L35" s="55"/>
      <c r="N35" s="38"/>
      <c r="O35" s="56">
        <v>2012</v>
      </c>
      <c r="P35" s="56"/>
      <c r="Q35" s="57"/>
      <c r="R35" s="38"/>
      <c r="S35" s="38"/>
      <c r="T35" s="38"/>
      <c r="U35" s="38"/>
      <c r="V35" s="38"/>
      <c r="W35" s="38"/>
      <c r="X35" s="38"/>
      <c r="Y35" s="38"/>
    </row>
    <row r="36" spans="1:25" x14ac:dyDescent="0.45">
      <c r="A36" s="58"/>
      <c r="B36" s="60"/>
      <c r="C36" s="58"/>
      <c r="D36" s="61"/>
      <c r="E36" s="58"/>
      <c r="F36" s="58"/>
      <c r="G36" s="65"/>
      <c r="H36" s="65"/>
      <c r="I36" s="65"/>
      <c r="J36" s="182"/>
      <c r="K36" s="55"/>
      <c r="L36" s="55"/>
      <c r="M36" s="38"/>
      <c r="N36" s="66"/>
      <c r="O36" s="56">
        <v>2011</v>
      </c>
      <c r="P36" s="56"/>
      <c r="Q36" s="57"/>
      <c r="R36" s="38"/>
      <c r="S36" s="38"/>
      <c r="T36" s="38"/>
      <c r="U36" s="38"/>
      <c r="V36" s="38"/>
      <c r="W36" s="38"/>
      <c r="X36" s="38"/>
      <c r="Y36" s="38"/>
    </row>
    <row r="37" spans="1:25" x14ac:dyDescent="0.45">
      <c r="A37" s="58"/>
      <c r="B37" s="60"/>
      <c r="C37" s="58"/>
      <c r="D37" s="61"/>
      <c r="E37" s="58"/>
      <c r="F37" s="58"/>
      <c r="G37" s="58"/>
      <c r="H37" s="58"/>
      <c r="I37" s="58"/>
      <c r="J37" s="58"/>
      <c r="K37" s="55"/>
      <c r="L37" s="55"/>
      <c r="M37" s="38"/>
      <c r="N37" s="38"/>
      <c r="O37" s="56">
        <v>2010</v>
      </c>
      <c r="P37" s="56"/>
      <c r="Q37" s="57"/>
      <c r="R37" s="38"/>
      <c r="S37" s="38"/>
      <c r="T37" s="38"/>
      <c r="U37" s="38"/>
      <c r="V37" s="38"/>
      <c r="W37" s="38"/>
      <c r="X37" s="38"/>
      <c r="Y37" s="38"/>
    </row>
    <row r="38" spans="1:25" x14ac:dyDescent="0.45">
      <c r="A38" s="58"/>
      <c r="B38" s="60"/>
      <c r="C38" s="58"/>
      <c r="D38" s="61"/>
      <c r="E38" s="58"/>
      <c r="F38" s="58"/>
      <c r="G38" s="58"/>
      <c r="H38" s="58"/>
      <c r="I38" s="58"/>
      <c r="J38" s="67"/>
      <c r="K38" s="55"/>
      <c r="L38" s="55"/>
      <c r="M38" s="38"/>
      <c r="N38" s="38"/>
      <c r="O38" s="56">
        <v>2009</v>
      </c>
      <c r="P38" s="56"/>
      <c r="Q38" s="57"/>
      <c r="R38" s="38"/>
      <c r="S38" s="38"/>
      <c r="T38" s="38"/>
      <c r="U38" s="38"/>
      <c r="V38" s="38"/>
      <c r="W38" s="38"/>
      <c r="X38" s="38"/>
      <c r="Y38" s="38"/>
    </row>
    <row r="39" spans="1:25" x14ac:dyDescent="0.45">
      <c r="A39" s="58"/>
      <c r="B39" s="60"/>
      <c r="C39" s="58"/>
      <c r="D39" s="61"/>
      <c r="E39" s="58"/>
      <c r="F39" s="58"/>
      <c r="G39" s="58"/>
      <c r="H39" s="58"/>
      <c r="I39" s="58"/>
      <c r="J39" s="58"/>
      <c r="K39" s="55"/>
      <c r="L39" s="55"/>
      <c r="M39" s="38"/>
      <c r="N39" s="38"/>
      <c r="O39" s="56">
        <v>2008</v>
      </c>
      <c r="P39" s="56"/>
      <c r="Q39" s="57"/>
      <c r="R39" s="38"/>
      <c r="S39" s="38"/>
      <c r="T39" s="38"/>
      <c r="U39" s="38"/>
      <c r="V39" s="38"/>
      <c r="W39" s="38"/>
      <c r="X39" s="38"/>
      <c r="Y39" s="38"/>
    </row>
    <row r="40" spans="1:25" x14ac:dyDescent="0.45">
      <c r="A40" s="58"/>
      <c r="B40" s="60"/>
      <c r="C40" s="58"/>
      <c r="D40" s="61"/>
      <c r="E40" s="58"/>
      <c r="F40" s="58"/>
      <c r="G40" s="58"/>
      <c r="H40" s="58"/>
      <c r="I40" s="58"/>
      <c r="J40" s="58"/>
      <c r="K40" s="55"/>
      <c r="L40" s="38"/>
      <c r="M40" s="38"/>
      <c r="N40" s="38"/>
      <c r="O40" s="56">
        <v>2007</v>
      </c>
      <c r="P40" s="56"/>
      <c r="Q40" s="57"/>
      <c r="R40" s="38"/>
      <c r="S40" s="38"/>
      <c r="T40" s="38"/>
      <c r="U40" s="38"/>
      <c r="V40" s="38"/>
      <c r="W40" s="38"/>
      <c r="X40" s="38"/>
      <c r="Y40" s="38"/>
    </row>
    <row r="41" spans="1:25" x14ac:dyDescent="0.45">
      <c r="A41" s="58"/>
      <c r="B41" s="58"/>
      <c r="C41" s="58"/>
      <c r="D41" s="61"/>
      <c r="E41" s="58"/>
      <c r="F41" s="58"/>
      <c r="G41" s="58"/>
      <c r="H41" s="58"/>
      <c r="I41" s="58"/>
      <c r="J41" s="58"/>
      <c r="K41" s="55"/>
      <c r="L41" s="38"/>
      <c r="M41" s="38"/>
      <c r="N41" s="38"/>
      <c r="O41" s="56">
        <v>2006</v>
      </c>
      <c r="P41" s="56"/>
      <c r="Q41" s="57"/>
      <c r="R41" s="38"/>
      <c r="S41" s="38"/>
      <c r="T41" s="38"/>
      <c r="U41" s="38"/>
      <c r="V41" s="38"/>
      <c r="W41" s="38"/>
      <c r="X41" s="38"/>
      <c r="Y41" s="38"/>
    </row>
    <row r="42" spans="1:25" x14ac:dyDescent="0.45">
      <c r="A42" s="58"/>
      <c r="B42" s="58"/>
      <c r="C42" s="58"/>
      <c r="D42" s="61"/>
      <c r="E42" s="58"/>
      <c r="F42" s="55"/>
      <c r="G42" s="58"/>
      <c r="H42" s="58"/>
      <c r="I42" s="58"/>
      <c r="J42" s="58"/>
      <c r="K42" s="55"/>
      <c r="L42" s="38"/>
      <c r="M42" s="38"/>
      <c r="N42" s="38"/>
      <c r="O42" s="56">
        <v>2005</v>
      </c>
      <c r="P42" s="56"/>
      <c r="Q42" s="57"/>
      <c r="R42" s="38"/>
      <c r="S42" s="38"/>
      <c r="T42" s="38"/>
      <c r="U42" s="38"/>
      <c r="V42" s="38"/>
      <c r="W42" s="38"/>
      <c r="X42" s="38"/>
      <c r="Y42" s="38"/>
    </row>
    <row r="43" spans="1:25" x14ac:dyDescent="0.45">
      <c r="A43" s="58"/>
      <c r="B43" s="58"/>
      <c r="C43" s="58"/>
      <c r="D43" s="61"/>
      <c r="E43" s="58"/>
      <c r="F43" s="58"/>
      <c r="G43" s="58"/>
      <c r="H43" s="58"/>
      <c r="I43" s="58"/>
      <c r="J43" s="58"/>
      <c r="K43" s="55"/>
      <c r="L43" s="38"/>
      <c r="M43" s="38"/>
      <c r="N43" s="38"/>
      <c r="O43" s="56">
        <v>2004</v>
      </c>
      <c r="P43" s="56"/>
      <c r="Q43" s="57"/>
      <c r="R43" s="38"/>
      <c r="S43" s="38"/>
      <c r="T43" s="38"/>
      <c r="U43" s="38"/>
      <c r="V43" s="38"/>
      <c r="W43" s="38"/>
      <c r="X43" s="38"/>
      <c r="Y43" s="38"/>
    </row>
    <row r="44" spans="1:25" x14ac:dyDescent="0.45">
      <c r="A44" s="58"/>
      <c r="B44" s="58"/>
      <c r="C44" s="58"/>
      <c r="D44" s="61"/>
      <c r="E44" s="58"/>
      <c r="F44" s="58"/>
      <c r="G44" s="58"/>
      <c r="H44" s="58"/>
      <c r="I44" s="58"/>
      <c r="J44" s="58"/>
      <c r="K44" s="55"/>
      <c r="L44" s="38"/>
      <c r="M44" s="38"/>
      <c r="N44" s="38"/>
      <c r="O44" s="56">
        <v>2003</v>
      </c>
      <c r="P44" s="56"/>
      <c r="Q44" s="57"/>
      <c r="R44" s="38"/>
      <c r="S44" s="38"/>
      <c r="T44" s="38"/>
      <c r="U44" s="38"/>
      <c r="V44" s="38"/>
      <c r="W44" s="38"/>
      <c r="X44" s="38"/>
      <c r="Y44" s="38"/>
    </row>
    <row r="45" spans="1:25" x14ac:dyDescent="0.45">
      <c r="A45" s="58"/>
      <c r="B45" s="58"/>
      <c r="C45" s="58"/>
      <c r="D45" s="61"/>
      <c r="E45" s="58"/>
      <c r="F45" s="58"/>
      <c r="G45" s="58"/>
      <c r="H45" s="58"/>
      <c r="I45" s="58"/>
      <c r="J45" s="58"/>
      <c r="K45" s="55"/>
      <c r="L45" s="38"/>
      <c r="M45" s="38"/>
      <c r="N45" s="38"/>
      <c r="O45" s="56">
        <v>2002</v>
      </c>
      <c r="P45" s="56"/>
      <c r="Q45" s="57"/>
      <c r="R45" s="38"/>
      <c r="S45" s="38"/>
      <c r="T45" s="38"/>
      <c r="U45" s="38"/>
      <c r="V45" s="38"/>
      <c r="W45" s="38"/>
      <c r="X45" s="38"/>
      <c r="Y45" s="38"/>
    </row>
    <row r="46" spans="1:25" x14ac:dyDescent="0.45">
      <c r="A46" s="58"/>
      <c r="B46" s="58"/>
      <c r="C46" s="58"/>
      <c r="D46" s="61"/>
      <c r="E46" s="58"/>
      <c r="F46" s="58"/>
      <c r="G46" s="58"/>
      <c r="H46" s="58"/>
      <c r="I46" s="58"/>
      <c r="J46" s="58"/>
      <c r="K46" s="55"/>
      <c r="L46" s="38"/>
      <c r="M46" s="38"/>
      <c r="N46" s="38"/>
      <c r="O46" s="56">
        <v>2001</v>
      </c>
      <c r="P46" s="56"/>
      <c r="Q46" s="57"/>
      <c r="R46" s="38"/>
      <c r="S46" s="38"/>
      <c r="T46" s="38"/>
      <c r="U46" s="38"/>
      <c r="V46" s="38"/>
      <c r="W46" s="38"/>
      <c r="X46" s="38"/>
      <c r="Y46" s="38"/>
    </row>
    <row r="47" spans="1:25" x14ac:dyDescent="0.45">
      <c r="A47" s="58"/>
      <c r="B47" s="58"/>
      <c r="C47" s="58"/>
      <c r="D47" s="61"/>
      <c r="E47" s="58"/>
      <c r="F47" s="58"/>
      <c r="G47" s="58"/>
      <c r="H47" s="58"/>
      <c r="I47" s="58"/>
      <c r="J47" s="58"/>
      <c r="K47" s="55"/>
      <c r="L47" s="38"/>
      <c r="M47" s="38"/>
      <c r="N47" s="38"/>
      <c r="O47" s="56">
        <v>2000</v>
      </c>
      <c r="P47" s="56"/>
      <c r="Q47" s="57"/>
      <c r="R47" s="38"/>
      <c r="S47" s="38"/>
      <c r="T47" s="38"/>
      <c r="U47" s="38"/>
      <c r="V47" s="38"/>
      <c r="W47" s="38"/>
      <c r="X47" s="38"/>
      <c r="Y47" s="38"/>
    </row>
    <row r="48" spans="1:25" x14ac:dyDescent="0.45">
      <c r="A48" s="58"/>
      <c r="B48" s="58"/>
      <c r="C48" s="58"/>
      <c r="D48" s="61"/>
      <c r="E48" s="58"/>
      <c r="F48" s="58"/>
      <c r="G48" s="58"/>
      <c r="H48" s="58"/>
      <c r="I48" s="58"/>
      <c r="J48" s="58"/>
      <c r="K48" s="55"/>
      <c r="L48" s="38"/>
      <c r="M48" s="38"/>
      <c r="N48" s="38"/>
      <c r="O48" s="56">
        <v>1999</v>
      </c>
      <c r="P48" s="56"/>
      <c r="Q48" s="57"/>
      <c r="R48" s="38"/>
      <c r="S48" s="38"/>
      <c r="T48" s="38"/>
      <c r="U48" s="38"/>
      <c r="V48" s="38"/>
      <c r="W48" s="38"/>
      <c r="X48" s="38"/>
      <c r="Y48" s="38"/>
    </row>
    <row r="49" spans="1:25" x14ac:dyDescent="0.45">
      <c r="A49" s="58"/>
      <c r="B49" s="58"/>
      <c r="C49" s="58"/>
      <c r="D49" s="61"/>
      <c r="E49" s="58"/>
      <c r="F49" s="58"/>
      <c r="G49" s="58"/>
      <c r="H49" s="58"/>
      <c r="I49" s="58"/>
      <c r="J49" s="58"/>
      <c r="K49" s="55"/>
      <c r="L49" s="38"/>
      <c r="M49" s="38"/>
      <c r="N49" s="38"/>
      <c r="O49" s="56">
        <v>1998</v>
      </c>
      <c r="P49" s="56"/>
      <c r="Q49" s="57"/>
      <c r="R49" s="38"/>
      <c r="S49" s="38"/>
      <c r="T49" s="38"/>
      <c r="U49" s="38"/>
      <c r="V49" s="38"/>
      <c r="W49" s="38"/>
      <c r="X49" s="38"/>
      <c r="Y49" s="38"/>
    </row>
    <row r="50" spans="1:25" x14ac:dyDescent="0.45">
      <c r="A50" s="58"/>
      <c r="B50" s="58"/>
      <c r="C50" s="58"/>
      <c r="D50" s="61"/>
      <c r="E50" s="58"/>
      <c r="F50" s="58"/>
      <c r="G50" s="58"/>
      <c r="H50" s="58"/>
      <c r="I50" s="58"/>
      <c r="J50" s="58"/>
      <c r="K50" s="55"/>
      <c r="L50" s="38"/>
      <c r="M50" s="38"/>
      <c r="N50" s="38"/>
      <c r="O50" s="56">
        <v>1997</v>
      </c>
      <c r="P50" s="56"/>
      <c r="Q50" s="57"/>
      <c r="R50" s="38"/>
      <c r="S50" s="38"/>
      <c r="T50" s="38"/>
      <c r="U50" s="38"/>
      <c r="V50" s="38"/>
      <c r="W50" s="38"/>
      <c r="X50" s="38"/>
      <c r="Y50" s="38"/>
    </row>
    <row r="51" spans="1:25" x14ac:dyDescent="0.45">
      <c r="A51" s="58"/>
      <c r="B51" s="58"/>
      <c r="C51" s="58"/>
      <c r="D51" s="61"/>
      <c r="E51" s="58"/>
      <c r="F51" s="58"/>
      <c r="G51" s="58"/>
      <c r="H51" s="58"/>
      <c r="I51" s="58"/>
      <c r="J51" s="58"/>
      <c r="K51" s="55"/>
      <c r="L51" s="38"/>
      <c r="M51" s="38"/>
      <c r="N51" s="38"/>
      <c r="O51" s="56">
        <v>1996</v>
      </c>
      <c r="P51" s="56"/>
      <c r="Q51" s="57"/>
      <c r="R51" s="38"/>
      <c r="S51" s="38"/>
      <c r="T51" s="38"/>
      <c r="U51" s="38"/>
      <c r="V51" s="38"/>
      <c r="W51" s="38"/>
      <c r="X51" s="38"/>
      <c r="Y51" s="38"/>
    </row>
    <row r="52" spans="1:25" x14ac:dyDescent="0.45">
      <c r="A52" s="58"/>
      <c r="B52" s="58"/>
      <c r="C52" s="58"/>
      <c r="D52" s="61"/>
      <c r="E52" s="58"/>
      <c r="F52" s="58"/>
      <c r="G52" s="58"/>
      <c r="H52" s="58"/>
      <c r="I52" s="58"/>
      <c r="J52" s="58"/>
      <c r="K52" s="55"/>
      <c r="L52" s="38"/>
      <c r="M52" s="38"/>
      <c r="N52" s="38"/>
      <c r="O52" s="56">
        <v>1995</v>
      </c>
      <c r="P52" s="56"/>
      <c r="Q52" s="57"/>
      <c r="R52" s="38"/>
      <c r="S52" s="38"/>
      <c r="T52" s="38"/>
      <c r="U52" s="38"/>
      <c r="V52" s="38"/>
      <c r="W52" s="38"/>
      <c r="X52" s="38"/>
      <c r="Y52" s="38"/>
    </row>
    <row r="53" spans="1:25" x14ac:dyDescent="0.45">
      <c r="A53" s="58"/>
      <c r="B53" s="58"/>
      <c r="C53" s="58"/>
      <c r="D53" s="61"/>
      <c r="E53" s="58"/>
      <c r="F53" s="58"/>
      <c r="G53" s="58"/>
      <c r="H53" s="58"/>
      <c r="I53" s="58"/>
      <c r="J53" s="58"/>
      <c r="K53" s="55"/>
      <c r="L53" s="38"/>
      <c r="M53" s="38"/>
      <c r="N53" s="38"/>
      <c r="O53" s="56">
        <v>1994</v>
      </c>
      <c r="P53" s="56"/>
      <c r="Q53" s="57"/>
      <c r="R53" s="38"/>
      <c r="S53" s="38"/>
      <c r="T53" s="38"/>
      <c r="U53" s="38"/>
      <c r="V53" s="38"/>
      <c r="W53" s="38"/>
      <c r="X53" s="38"/>
      <c r="Y53" s="38"/>
    </row>
    <row r="54" spans="1:25" x14ac:dyDescent="0.45">
      <c r="A54" s="58"/>
      <c r="B54" s="58"/>
      <c r="C54" s="58"/>
      <c r="D54" s="61"/>
      <c r="E54" s="58"/>
      <c r="F54" s="58"/>
      <c r="G54" s="58"/>
      <c r="H54" s="58"/>
      <c r="I54" s="58"/>
      <c r="J54" s="58"/>
      <c r="K54" s="55"/>
      <c r="L54" s="38"/>
      <c r="M54" s="38"/>
      <c r="N54" s="38"/>
      <c r="O54" s="56">
        <v>1993</v>
      </c>
      <c r="P54" s="56"/>
      <c r="Q54" s="57"/>
      <c r="R54" s="38"/>
      <c r="S54" s="38"/>
      <c r="T54" s="38"/>
      <c r="U54" s="38"/>
      <c r="V54" s="38"/>
      <c r="W54" s="38"/>
      <c r="X54" s="38"/>
      <c r="Y54" s="38"/>
    </row>
    <row r="55" spans="1:25" x14ac:dyDescent="0.45">
      <c r="A55" s="58"/>
      <c r="B55" s="58"/>
      <c r="C55" s="58"/>
      <c r="D55" s="61"/>
      <c r="E55" s="58"/>
      <c r="F55" s="58"/>
      <c r="G55" s="58"/>
      <c r="H55" s="58"/>
      <c r="I55" s="58"/>
      <c r="J55" s="58"/>
      <c r="K55" s="55"/>
      <c r="L55" s="38"/>
      <c r="M55" s="38"/>
      <c r="N55" s="38"/>
      <c r="O55" s="56">
        <v>1992</v>
      </c>
      <c r="P55" s="56"/>
      <c r="Q55" s="57"/>
      <c r="R55" s="38"/>
      <c r="S55" s="38"/>
      <c r="T55" s="38"/>
      <c r="U55" s="38"/>
      <c r="V55" s="38"/>
      <c r="W55" s="38"/>
      <c r="X55" s="38"/>
      <c r="Y55" s="38"/>
    </row>
    <row r="56" spans="1:25" x14ac:dyDescent="0.45">
      <c r="A56" s="58"/>
      <c r="B56" s="58"/>
      <c r="C56" s="58"/>
      <c r="D56" s="61"/>
      <c r="E56" s="58"/>
      <c r="F56" s="58"/>
      <c r="G56" s="58"/>
      <c r="H56" s="58"/>
      <c r="I56" s="58"/>
      <c r="J56" s="58"/>
      <c r="K56" s="55"/>
      <c r="L56" s="38"/>
      <c r="M56" s="38"/>
      <c r="N56" s="38"/>
      <c r="O56" s="56">
        <v>1991</v>
      </c>
      <c r="P56" s="56"/>
      <c r="Q56" s="57"/>
      <c r="R56" s="38"/>
      <c r="S56" s="38"/>
      <c r="T56" s="38"/>
      <c r="U56" s="38"/>
      <c r="V56" s="38"/>
      <c r="W56" s="38"/>
      <c r="X56" s="38"/>
      <c r="Y56" s="38"/>
    </row>
    <row r="57" spans="1:25" x14ac:dyDescent="0.45">
      <c r="A57" s="58"/>
      <c r="B57" s="58"/>
      <c r="C57" s="58"/>
      <c r="D57" s="61"/>
      <c r="E57" s="58"/>
      <c r="F57" s="58"/>
      <c r="G57" s="58"/>
      <c r="H57" s="58"/>
      <c r="I57" s="58"/>
      <c r="J57" s="58"/>
      <c r="K57" s="55"/>
      <c r="L57" s="38"/>
      <c r="M57" s="38"/>
      <c r="N57" s="38"/>
      <c r="O57" s="56">
        <v>1990</v>
      </c>
      <c r="P57" s="56"/>
      <c r="Q57" s="57"/>
      <c r="R57" s="38"/>
      <c r="S57" s="38"/>
      <c r="T57" s="38"/>
      <c r="U57" s="38"/>
      <c r="V57" s="38"/>
      <c r="W57" s="38"/>
      <c r="X57" s="38"/>
      <c r="Y57" s="38"/>
    </row>
    <row r="58" spans="1:25" x14ac:dyDescent="0.45">
      <c r="A58" s="58"/>
      <c r="B58" s="58"/>
      <c r="C58" s="58"/>
      <c r="D58" s="61"/>
      <c r="E58" s="58"/>
      <c r="F58" s="58"/>
      <c r="G58" s="58"/>
      <c r="H58" s="58"/>
      <c r="I58" s="58"/>
      <c r="J58" s="58"/>
      <c r="K58" s="55"/>
      <c r="L58" s="38"/>
      <c r="M58" s="38"/>
      <c r="N58" s="38"/>
      <c r="O58" s="56">
        <v>1989</v>
      </c>
      <c r="P58" s="56"/>
      <c r="Q58" s="57"/>
      <c r="R58" s="38"/>
      <c r="S58" s="38"/>
      <c r="T58" s="38"/>
      <c r="U58" s="38"/>
      <c r="V58" s="38"/>
      <c r="W58" s="38"/>
      <c r="X58" s="38"/>
      <c r="Y58" s="38"/>
    </row>
    <row r="59" spans="1:25" x14ac:dyDescent="0.45">
      <c r="A59" s="58"/>
      <c r="B59" s="55"/>
      <c r="C59" s="55"/>
      <c r="D59" s="61"/>
      <c r="E59" s="58"/>
      <c r="F59" s="55"/>
      <c r="G59" s="55"/>
      <c r="H59" s="55"/>
      <c r="I59" s="55"/>
      <c r="J59" s="55"/>
      <c r="K59" s="55"/>
      <c r="L59" s="38"/>
      <c r="M59" s="38"/>
      <c r="N59" s="38"/>
      <c r="O59" s="56">
        <v>1988</v>
      </c>
      <c r="P59" s="56"/>
      <c r="Q59" s="57"/>
      <c r="R59" s="38"/>
      <c r="S59" s="38"/>
      <c r="T59" s="38"/>
      <c r="U59" s="38"/>
      <c r="V59" s="38"/>
      <c r="W59" s="38"/>
      <c r="X59" s="38"/>
      <c r="Y59" s="38"/>
    </row>
    <row r="60" spans="1:25" x14ac:dyDescent="0.45">
      <c r="A60" s="58"/>
      <c r="B60" s="55"/>
      <c r="C60" s="55"/>
      <c r="D60" s="61"/>
      <c r="E60" s="58"/>
      <c r="F60" s="55"/>
      <c r="G60" s="55"/>
      <c r="H60" s="55"/>
      <c r="I60" s="55"/>
      <c r="J60" s="55"/>
      <c r="K60" s="55"/>
      <c r="L60" s="38"/>
      <c r="M60" s="38"/>
      <c r="N60" s="38"/>
      <c r="O60" s="56">
        <v>1987</v>
      </c>
      <c r="P60" s="56"/>
      <c r="Q60" s="57"/>
      <c r="R60" s="38"/>
      <c r="S60" s="38"/>
      <c r="T60" s="38"/>
      <c r="U60" s="38"/>
      <c r="V60" s="38"/>
      <c r="W60" s="38"/>
      <c r="X60" s="38"/>
      <c r="Y60" s="38"/>
    </row>
    <row r="61" spans="1:25" x14ac:dyDescent="0.45">
      <c r="A61" s="58"/>
      <c r="B61" s="55"/>
      <c r="C61" s="55"/>
      <c r="D61" s="61"/>
      <c r="E61" s="58"/>
      <c r="F61" s="55"/>
      <c r="G61" s="55"/>
      <c r="H61" s="55"/>
      <c r="I61" s="55"/>
      <c r="J61" s="55"/>
      <c r="K61" s="55"/>
      <c r="L61" s="38"/>
      <c r="M61" s="38"/>
      <c r="N61" s="38"/>
      <c r="O61" s="56">
        <v>1986</v>
      </c>
      <c r="P61" s="56"/>
      <c r="Q61" s="57"/>
      <c r="R61" s="38"/>
      <c r="S61" s="38"/>
      <c r="T61" s="38"/>
      <c r="U61" s="38"/>
      <c r="V61" s="38"/>
      <c r="W61" s="38"/>
      <c r="X61" s="38"/>
      <c r="Y61" s="38"/>
    </row>
    <row r="62" spans="1:25" x14ac:dyDescent="0.45">
      <c r="A62" s="58"/>
      <c r="B62" s="55"/>
      <c r="C62" s="55"/>
      <c r="D62" s="61"/>
      <c r="E62" s="58"/>
      <c r="F62" s="55"/>
      <c r="G62" s="55"/>
      <c r="H62" s="55"/>
      <c r="I62" s="55"/>
      <c r="J62" s="55"/>
      <c r="K62" s="55"/>
      <c r="L62" s="38"/>
      <c r="M62" s="38"/>
      <c r="N62" s="38"/>
      <c r="O62" s="56">
        <v>1985</v>
      </c>
      <c r="P62" s="56"/>
      <c r="Q62" s="57"/>
      <c r="R62" s="38"/>
      <c r="S62" s="38"/>
      <c r="T62" s="38"/>
      <c r="U62" s="38"/>
      <c r="V62" s="38"/>
      <c r="W62" s="38"/>
      <c r="X62" s="38"/>
      <c r="Y62" s="38"/>
    </row>
    <row r="63" spans="1:25" x14ac:dyDescent="0.45">
      <c r="A63" s="58"/>
      <c r="B63" s="55"/>
      <c r="C63" s="55"/>
      <c r="D63" s="61"/>
      <c r="E63" s="58"/>
      <c r="F63" s="55"/>
      <c r="G63" s="55"/>
      <c r="H63" s="55"/>
      <c r="I63" s="55"/>
      <c r="J63" s="55"/>
      <c r="K63" s="55"/>
      <c r="L63" s="38"/>
      <c r="M63" s="38"/>
      <c r="N63" s="38"/>
      <c r="O63" s="56"/>
      <c r="P63" s="56"/>
      <c r="Q63" s="57"/>
      <c r="R63" s="38"/>
      <c r="S63" s="38"/>
      <c r="T63" s="38"/>
      <c r="U63" s="38"/>
      <c r="V63" s="38"/>
      <c r="W63" s="38"/>
      <c r="X63" s="38"/>
      <c r="Y63" s="38"/>
    </row>
    <row r="64" spans="1:25" x14ac:dyDescent="0.45">
      <c r="A64" s="58"/>
      <c r="B64" s="55"/>
      <c r="C64" s="55"/>
      <c r="D64" s="61"/>
      <c r="E64" s="58"/>
      <c r="F64" s="55"/>
      <c r="G64" s="55"/>
      <c r="H64" s="55"/>
      <c r="I64" s="55"/>
      <c r="J64" s="55"/>
      <c r="K64" s="55"/>
      <c r="L64" s="38"/>
      <c r="M64" s="38"/>
      <c r="N64" s="38"/>
      <c r="O64" s="56"/>
      <c r="P64" s="56"/>
      <c r="Q64" s="57"/>
      <c r="R64" s="38"/>
      <c r="S64" s="38"/>
      <c r="T64" s="38"/>
      <c r="U64" s="38"/>
      <c r="V64" s="38"/>
      <c r="W64" s="38"/>
      <c r="X64" s="38"/>
      <c r="Y64" s="38"/>
    </row>
    <row r="65" spans="1:25" x14ac:dyDescent="0.45">
      <c r="A65" s="58"/>
      <c r="B65" s="55"/>
      <c r="C65" s="55"/>
      <c r="D65" s="61"/>
      <c r="E65" s="58"/>
      <c r="F65" s="55"/>
      <c r="G65" s="55"/>
      <c r="H65" s="55"/>
      <c r="I65" s="55"/>
      <c r="J65" s="55"/>
      <c r="K65" s="55"/>
      <c r="L65" s="38"/>
      <c r="M65" s="38"/>
      <c r="N65" s="38"/>
      <c r="O65" s="56"/>
      <c r="P65" s="56"/>
      <c r="Q65" s="57"/>
      <c r="R65" s="38"/>
      <c r="S65" s="38"/>
      <c r="T65" s="38"/>
      <c r="U65" s="38"/>
      <c r="V65" s="38"/>
      <c r="W65" s="38"/>
      <c r="X65" s="38"/>
      <c r="Y65" s="38"/>
    </row>
    <row r="66" spans="1:25" x14ac:dyDescent="0.45">
      <c r="A66" s="58"/>
      <c r="B66" s="55"/>
      <c r="C66" s="55"/>
      <c r="D66" s="61"/>
      <c r="E66" s="58"/>
      <c r="F66" s="55"/>
      <c r="G66" s="55"/>
      <c r="H66" s="55"/>
      <c r="I66" s="55"/>
      <c r="J66" s="55"/>
      <c r="K66" s="55"/>
      <c r="L66" s="38"/>
      <c r="M66" s="38"/>
      <c r="N66" s="38"/>
      <c r="O66" s="56"/>
      <c r="P66" s="56"/>
      <c r="Q66" s="57"/>
      <c r="R66" s="38"/>
      <c r="S66" s="38"/>
      <c r="T66" s="38"/>
      <c r="U66" s="38"/>
      <c r="V66" s="38"/>
      <c r="W66" s="38"/>
      <c r="X66" s="38"/>
      <c r="Y66" s="38"/>
    </row>
    <row r="67" spans="1:25" x14ac:dyDescent="0.45">
      <c r="A67" s="58"/>
      <c r="B67" s="55"/>
      <c r="C67" s="55"/>
      <c r="D67" s="61"/>
      <c r="E67" s="58"/>
      <c r="F67" s="55"/>
      <c r="G67" s="55"/>
      <c r="H67" s="55"/>
      <c r="I67" s="55"/>
      <c r="J67" s="55"/>
      <c r="K67" s="55"/>
      <c r="L67" s="38"/>
      <c r="M67" s="38"/>
      <c r="N67" s="38"/>
      <c r="O67" s="56"/>
      <c r="P67" s="56"/>
      <c r="Q67" s="57"/>
      <c r="R67" s="38"/>
      <c r="S67" s="38"/>
      <c r="T67" s="38"/>
      <c r="U67" s="38"/>
      <c r="V67" s="38"/>
      <c r="W67" s="38"/>
      <c r="X67" s="38"/>
      <c r="Y67" s="38"/>
    </row>
    <row r="68" spans="1:25" x14ac:dyDescent="0.45">
      <c r="A68" s="58"/>
      <c r="B68" s="55"/>
      <c r="C68" s="55"/>
      <c r="D68" s="61"/>
      <c r="E68" s="58"/>
      <c r="F68" s="55"/>
      <c r="G68" s="55"/>
      <c r="H68" s="55"/>
      <c r="I68" s="55"/>
      <c r="J68" s="55"/>
      <c r="K68" s="55"/>
      <c r="L68" s="38"/>
      <c r="M68" s="38"/>
      <c r="N68" s="38"/>
      <c r="O68" s="56"/>
      <c r="P68" s="56"/>
      <c r="Q68" s="57"/>
      <c r="R68" s="38"/>
      <c r="S68" s="38"/>
      <c r="T68" s="38"/>
      <c r="U68" s="38"/>
      <c r="V68" s="38"/>
      <c r="W68" s="38"/>
      <c r="X68" s="38"/>
      <c r="Y68" s="38"/>
    </row>
    <row r="69" spans="1:25" x14ac:dyDescent="0.45">
      <c r="A69" s="58"/>
      <c r="B69" s="55"/>
      <c r="C69" s="55"/>
      <c r="D69" s="61"/>
      <c r="E69" s="58"/>
      <c r="F69" s="55"/>
      <c r="G69" s="55"/>
      <c r="H69" s="55"/>
      <c r="I69" s="55"/>
      <c r="J69" s="55"/>
      <c r="K69" s="55"/>
      <c r="L69" s="38"/>
      <c r="M69" s="38"/>
      <c r="N69" s="38"/>
      <c r="O69" s="56"/>
      <c r="P69" s="56"/>
      <c r="Q69" s="57"/>
      <c r="R69" s="38"/>
      <c r="S69" s="38"/>
      <c r="T69" s="38"/>
      <c r="U69" s="38"/>
      <c r="V69" s="38"/>
      <c r="W69" s="38"/>
      <c r="X69" s="38"/>
      <c r="Y69" s="38"/>
    </row>
    <row r="70" spans="1:25" x14ac:dyDescent="0.45">
      <c r="A70" s="58"/>
      <c r="B70" s="55"/>
      <c r="C70" s="55"/>
      <c r="D70" s="61"/>
      <c r="E70" s="58"/>
      <c r="F70" s="55"/>
      <c r="G70" s="55"/>
      <c r="H70" s="55"/>
      <c r="I70" s="55"/>
      <c r="J70" s="55"/>
      <c r="K70" s="55"/>
      <c r="L70" s="38"/>
      <c r="M70" s="38"/>
      <c r="N70" s="38"/>
      <c r="O70" s="56"/>
      <c r="P70" s="56"/>
      <c r="Q70" s="57"/>
      <c r="R70" s="38"/>
      <c r="S70" s="38"/>
      <c r="T70" s="38"/>
      <c r="U70" s="38"/>
      <c r="V70" s="38"/>
      <c r="W70" s="38"/>
      <c r="X70" s="38"/>
      <c r="Y70" s="38"/>
    </row>
    <row r="71" spans="1:25" x14ac:dyDescent="0.45">
      <c r="A71" s="58"/>
      <c r="B71" s="55"/>
      <c r="C71" s="55"/>
      <c r="D71" s="61"/>
      <c r="E71" s="58"/>
      <c r="F71" s="55"/>
      <c r="G71" s="55"/>
      <c r="H71" s="55"/>
      <c r="I71" s="55"/>
      <c r="J71" s="55"/>
      <c r="K71" s="55"/>
      <c r="L71" s="38"/>
      <c r="M71" s="38"/>
      <c r="N71" s="38"/>
      <c r="O71" s="56"/>
      <c r="P71" s="56"/>
      <c r="Q71" s="57"/>
      <c r="R71" s="38"/>
      <c r="S71" s="38"/>
      <c r="T71" s="38"/>
      <c r="U71" s="38"/>
      <c r="V71" s="38"/>
      <c r="W71" s="38"/>
      <c r="X71" s="38"/>
      <c r="Y71" s="38"/>
    </row>
    <row r="72" spans="1:25" x14ac:dyDescent="0.45">
      <c r="A72" s="58"/>
      <c r="B72" s="55"/>
      <c r="C72" s="55"/>
      <c r="D72" s="61"/>
      <c r="E72" s="58"/>
      <c r="F72" s="55"/>
      <c r="G72" s="55"/>
      <c r="H72" s="55"/>
      <c r="I72" s="55"/>
      <c r="J72" s="55"/>
      <c r="K72" s="55"/>
      <c r="L72" s="38"/>
      <c r="M72" s="38"/>
      <c r="N72" s="38"/>
      <c r="O72" s="56"/>
      <c r="P72" s="56"/>
      <c r="Q72" s="57"/>
      <c r="R72" s="38"/>
      <c r="S72" s="38"/>
      <c r="T72" s="38"/>
      <c r="U72" s="38"/>
      <c r="V72" s="38"/>
      <c r="W72" s="38"/>
      <c r="X72" s="38"/>
      <c r="Y72" s="38"/>
    </row>
    <row r="73" spans="1:25" x14ac:dyDescent="0.45">
      <c r="A73" s="58"/>
      <c r="B73" s="55"/>
      <c r="C73" s="55"/>
      <c r="D73" s="61"/>
      <c r="E73" s="58"/>
      <c r="F73" s="55"/>
      <c r="G73" s="55"/>
      <c r="H73" s="55"/>
      <c r="I73" s="55"/>
      <c r="J73" s="55"/>
      <c r="K73" s="55"/>
      <c r="L73" s="38"/>
      <c r="M73" s="38"/>
      <c r="N73" s="38"/>
      <c r="O73" s="56"/>
      <c r="P73" s="56"/>
      <c r="Q73" s="57"/>
      <c r="R73" s="38"/>
      <c r="S73" s="38"/>
      <c r="T73" s="38"/>
      <c r="U73" s="38"/>
      <c r="V73" s="38"/>
      <c r="W73" s="38"/>
      <c r="X73" s="38"/>
      <c r="Y73" s="38"/>
    </row>
    <row r="74" spans="1:25" x14ac:dyDescent="0.45">
      <c r="A74" s="58"/>
      <c r="B74" s="55"/>
      <c r="C74" s="55"/>
      <c r="D74" s="61"/>
      <c r="E74" s="58"/>
      <c r="F74" s="55"/>
      <c r="G74" s="55"/>
      <c r="H74" s="55"/>
      <c r="I74" s="55"/>
      <c r="J74" s="55"/>
      <c r="K74" s="55"/>
      <c r="L74" s="38"/>
      <c r="M74" s="38"/>
      <c r="N74" s="38"/>
      <c r="O74" s="56"/>
      <c r="P74" s="56"/>
      <c r="Q74" s="57"/>
      <c r="R74" s="38"/>
      <c r="S74" s="38"/>
      <c r="T74" s="38"/>
      <c r="U74" s="38"/>
      <c r="V74" s="38"/>
      <c r="W74" s="38"/>
      <c r="X74" s="38"/>
      <c r="Y74" s="38"/>
    </row>
    <row r="75" spans="1:25" x14ac:dyDescent="0.45">
      <c r="A75" s="58"/>
      <c r="B75" s="55"/>
      <c r="C75" s="55"/>
      <c r="D75" s="61"/>
      <c r="E75" s="58"/>
      <c r="F75" s="55"/>
      <c r="G75" s="55"/>
      <c r="H75" s="55"/>
      <c r="I75" s="55"/>
      <c r="J75" s="55"/>
      <c r="K75" s="55"/>
      <c r="L75" s="38"/>
      <c r="M75" s="38"/>
      <c r="N75" s="38"/>
      <c r="O75" s="56"/>
      <c r="P75" s="56"/>
      <c r="Q75" s="57"/>
      <c r="R75" s="38"/>
      <c r="S75" s="38"/>
      <c r="T75" s="38"/>
      <c r="U75" s="38"/>
      <c r="V75" s="38"/>
      <c r="W75" s="38"/>
      <c r="X75" s="38"/>
      <c r="Y75" s="38"/>
    </row>
    <row r="76" spans="1:25" x14ac:dyDescent="0.45">
      <c r="A76" s="55"/>
      <c r="B76" s="55"/>
      <c r="C76" s="55"/>
      <c r="D76" s="55"/>
      <c r="E76" s="55"/>
      <c r="F76" s="55"/>
      <c r="G76" s="55"/>
      <c r="H76" s="55"/>
      <c r="I76" s="55"/>
      <c r="J76" s="55"/>
      <c r="K76" s="55"/>
      <c r="L76" s="38"/>
      <c r="M76" s="38"/>
      <c r="N76" s="38"/>
      <c r="O76" s="56"/>
      <c r="P76" s="56"/>
      <c r="Q76" s="57"/>
      <c r="R76" s="38"/>
      <c r="S76" s="38"/>
      <c r="T76" s="38"/>
      <c r="U76" s="38"/>
      <c r="V76" s="38"/>
      <c r="W76" s="38"/>
      <c r="X76" s="38"/>
      <c r="Y76" s="38"/>
    </row>
    <row r="77" spans="1:25" x14ac:dyDescent="0.45">
      <c r="A77" s="55"/>
      <c r="B77" s="55"/>
      <c r="C77" s="55"/>
      <c r="D77" s="55"/>
      <c r="E77" s="55"/>
      <c r="F77" s="55"/>
      <c r="G77" s="55"/>
      <c r="H77" s="55"/>
      <c r="I77" s="55"/>
      <c r="J77" s="55"/>
      <c r="K77" s="55"/>
      <c r="O77" s="56"/>
      <c r="P77" s="56"/>
      <c r="Q77" s="57"/>
    </row>
    <row r="78" spans="1:25" x14ac:dyDescent="0.45">
      <c r="O78" s="56"/>
      <c r="P78" s="56"/>
      <c r="Q78" s="57"/>
    </row>
    <row r="79" spans="1:25" x14ac:dyDescent="0.45">
      <c r="A79" s="183"/>
      <c r="B79" s="183"/>
      <c r="C79" s="183"/>
      <c r="D79" s="183"/>
      <c r="E79" s="183"/>
      <c r="F79" s="68"/>
      <c r="G79" s="38"/>
      <c r="H79" s="38"/>
      <c r="O79" s="56"/>
      <c r="P79" s="56"/>
      <c r="Q79" s="57"/>
    </row>
    <row r="80" spans="1:25" x14ac:dyDescent="0.45">
      <c r="A80" s="181"/>
      <c r="B80" s="181"/>
      <c r="C80" s="181"/>
      <c r="D80" s="181"/>
      <c r="E80" s="181"/>
      <c r="F80" s="69"/>
      <c r="O80" s="56"/>
      <c r="P80" s="56"/>
      <c r="Q80" s="57"/>
    </row>
    <row r="81" spans="1:17" x14ac:dyDescent="0.45">
      <c r="A81" s="181"/>
      <c r="B81" s="181"/>
      <c r="C81" s="181"/>
      <c r="D81" s="181"/>
      <c r="E81" s="181"/>
      <c r="F81" s="69"/>
      <c r="O81" s="56"/>
      <c r="P81" s="56"/>
      <c r="Q81" s="57"/>
    </row>
    <row r="82" spans="1:17" x14ac:dyDescent="0.45">
      <c r="A82" s="181"/>
      <c r="B82" s="181"/>
      <c r="C82" s="181"/>
      <c r="D82" s="181"/>
      <c r="E82" s="181"/>
      <c r="F82" s="69"/>
      <c r="O82" s="56"/>
      <c r="P82" s="56"/>
      <c r="Q82" s="57"/>
    </row>
    <row r="83" spans="1:17" x14ac:dyDescent="0.45">
      <c r="A83" s="181"/>
      <c r="B83" s="181"/>
      <c r="C83" s="181"/>
      <c r="D83" s="181"/>
      <c r="E83" s="181"/>
      <c r="F83" s="69"/>
      <c r="O83" s="56"/>
      <c r="P83" s="56"/>
      <c r="Q83" s="57"/>
    </row>
    <row r="84" spans="1:17" x14ac:dyDescent="0.45">
      <c r="A84" s="181"/>
      <c r="B84" s="181"/>
      <c r="C84" s="181"/>
      <c r="D84" s="181"/>
      <c r="E84" s="181"/>
      <c r="F84" s="69"/>
      <c r="O84" s="56"/>
      <c r="P84" s="56"/>
      <c r="Q84" s="57"/>
    </row>
    <row r="85" spans="1:17" x14ac:dyDescent="0.45">
      <c r="A85" s="181"/>
      <c r="B85" s="181"/>
      <c r="C85" s="181"/>
      <c r="D85" s="181"/>
      <c r="E85" s="181"/>
      <c r="F85" s="69"/>
      <c r="O85" s="56"/>
      <c r="P85" s="56"/>
      <c r="Q85" s="57"/>
    </row>
    <row r="86" spans="1:17" x14ac:dyDescent="0.45">
      <c r="A86" s="181"/>
      <c r="B86" s="181"/>
      <c r="C86" s="181"/>
      <c r="D86" s="181"/>
      <c r="E86" s="181"/>
      <c r="F86" s="69"/>
      <c r="O86" s="56"/>
      <c r="P86" s="56"/>
      <c r="Q86" s="57"/>
    </row>
    <row r="87" spans="1:17" x14ac:dyDescent="0.45">
      <c r="A87" s="181"/>
      <c r="B87" s="181"/>
      <c r="C87" s="181"/>
      <c r="D87" s="181"/>
      <c r="E87" s="181"/>
      <c r="F87" s="69"/>
      <c r="O87" s="56"/>
      <c r="P87" s="56"/>
      <c r="Q87" s="57"/>
    </row>
    <row r="88" spans="1:17" x14ac:dyDescent="0.45">
      <c r="A88" s="181"/>
      <c r="B88" s="181"/>
      <c r="C88" s="181"/>
      <c r="D88" s="181"/>
      <c r="E88" s="181"/>
      <c r="F88" s="69"/>
      <c r="O88" s="56"/>
      <c r="P88" s="56"/>
      <c r="Q88" s="57"/>
    </row>
    <row r="89" spans="1:17" x14ac:dyDescent="0.45">
      <c r="A89" s="181"/>
      <c r="B89" s="181"/>
      <c r="C89" s="181"/>
      <c r="D89" s="181"/>
      <c r="E89" s="181"/>
      <c r="F89" s="69"/>
      <c r="O89" s="56"/>
      <c r="P89" s="56"/>
      <c r="Q89" s="57"/>
    </row>
    <row r="90" spans="1:17" x14ac:dyDescent="0.45">
      <c r="A90" s="181"/>
      <c r="B90" s="181"/>
      <c r="C90" s="181"/>
      <c r="D90" s="181"/>
      <c r="E90" s="181"/>
      <c r="F90" s="69"/>
      <c r="O90" s="56"/>
      <c r="P90" s="56"/>
      <c r="Q90" s="57"/>
    </row>
    <row r="91" spans="1:17" x14ac:dyDescent="0.45">
      <c r="A91" s="181"/>
      <c r="B91" s="181"/>
      <c r="C91" s="181"/>
      <c r="D91" s="181"/>
      <c r="E91" s="181"/>
      <c r="F91" s="69"/>
      <c r="O91" s="56"/>
      <c r="P91" s="56"/>
      <c r="Q91" s="57"/>
    </row>
    <row r="92" spans="1:17" x14ac:dyDescent="0.45">
      <c r="A92" s="181"/>
      <c r="B92" s="181"/>
      <c r="C92" s="181"/>
      <c r="D92" s="181"/>
      <c r="E92" s="181"/>
      <c r="F92" s="69"/>
      <c r="O92" s="56"/>
      <c r="P92" s="56"/>
      <c r="Q92" s="57"/>
    </row>
    <row r="93" spans="1:17" x14ac:dyDescent="0.45">
      <c r="A93" s="181"/>
      <c r="B93" s="181"/>
      <c r="C93" s="181"/>
      <c r="D93" s="181"/>
      <c r="E93" s="181"/>
      <c r="F93" s="69"/>
      <c r="O93" s="56"/>
      <c r="P93" s="56"/>
      <c r="Q93" s="57"/>
    </row>
    <row r="94" spans="1:17" x14ac:dyDescent="0.45">
      <c r="A94" s="181"/>
      <c r="B94" s="181"/>
      <c r="C94" s="181"/>
      <c r="D94" s="181"/>
      <c r="E94" s="181"/>
      <c r="F94" s="69"/>
      <c r="O94" s="56"/>
      <c r="P94" s="56"/>
      <c r="Q94" s="57"/>
    </row>
    <row r="95" spans="1:17" x14ac:dyDescent="0.45">
      <c r="A95" s="181"/>
      <c r="B95" s="181"/>
      <c r="C95" s="181"/>
      <c r="D95" s="181"/>
      <c r="E95" s="181"/>
      <c r="F95" s="69"/>
      <c r="O95" s="56"/>
      <c r="P95" s="56"/>
      <c r="Q95" s="57"/>
    </row>
    <row r="96" spans="1:17" x14ac:dyDescent="0.45">
      <c r="A96" s="181"/>
      <c r="B96" s="181"/>
      <c r="C96" s="181"/>
      <c r="D96" s="181"/>
      <c r="E96" s="181"/>
      <c r="F96" s="69"/>
      <c r="O96" s="56"/>
      <c r="P96" s="56"/>
      <c r="Q96" s="57"/>
    </row>
    <row r="97" spans="1:17" x14ac:dyDescent="0.45">
      <c r="A97" s="181"/>
      <c r="B97" s="181"/>
      <c r="C97" s="181"/>
      <c r="D97" s="181"/>
      <c r="E97" s="181"/>
      <c r="F97" s="69"/>
      <c r="O97" s="56"/>
      <c r="P97" s="56"/>
      <c r="Q97" s="57"/>
    </row>
    <row r="98" spans="1:17" x14ac:dyDescent="0.45">
      <c r="A98" s="181"/>
      <c r="B98" s="181"/>
      <c r="C98" s="181"/>
      <c r="D98" s="181"/>
      <c r="E98" s="181"/>
      <c r="F98" s="181"/>
      <c r="O98" s="56"/>
      <c r="P98" s="56"/>
      <c r="Q98" s="57"/>
    </row>
    <row r="99" spans="1:17" x14ac:dyDescent="0.45">
      <c r="A99" s="181"/>
      <c r="B99" s="181"/>
      <c r="C99" s="181"/>
      <c r="D99" s="181"/>
      <c r="E99" s="181"/>
      <c r="F99" s="181"/>
      <c r="O99" s="56"/>
      <c r="P99" s="56"/>
      <c r="Q99" s="57"/>
    </row>
    <row r="100" spans="1:17" x14ac:dyDescent="0.45">
      <c r="A100" s="181"/>
      <c r="B100" s="181"/>
      <c r="C100" s="181"/>
      <c r="D100" s="181"/>
      <c r="E100" s="181"/>
      <c r="F100" s="69"/>
      <c r="O100" s="56"/>
      <c r="P100" s="56"/>
      <c r="Q100" s="57"/>
    </row>
    <row r="101" spans="1:17" x14ac:dyDescent="0.45">
      <c r="A101" s="181"/>
      <c r="B101" s="181"/>
      <c r="C101" s="181"/>
      <c r="D101" s="181"/>
      <c r="E101" s="181"/>
      <c r="F101" s="69"/>
      <c r="O101" s="56"/>
      <c r="P101" s="56"/>
      <c r="Q101" s="57"/>
    </row>
    <row r="102" spans="1:17" x14ac:dyDescent="0.45">
      <c r="A102" s="181"/>
      <c r="B102" s="181"/>
      <c r="C102" s="181"/>
      <c r="D102" s="181"/>
      <c r="E102" s="181"/>
      <c r="F102" s="69"/>
      <c r="O102" s="56"/>
      <c r="P102" s="56"/>
      <c r="Q102" s="57"/>
    </row>
    <row r="103" spans="1:17" x14ac:dyDescent="0.45">
      <c r="A103" s="181"/>
      <c r="B103" s="181"/>
      <c r="C103" s="181"/>
      <c r="D103" s="181"/>
      <c r="E103" s="181"/>
      <c r="F103" s="69"/>
      <c r="O103" s="56"/>
      <c r="P103" s="56"/>
      <c r="Q103" s="57"/>
    </row>
    <row r="104" spans="1:17" x14ac:dyDescent="0.45">
      <c r="A104" s="181"/>
      <c r="B104" s="181"/>
      <c r="C104" s="181"/>
      <c r="D104" s="181"/>
      <c r="E104" s="181"/>
      <c r="F104" s="69"/>
      <c r="O104" s="56"/>
      <c r="P104" s="56"/>
      <c r="Q104" s="57"/>
    </row>
    <row r="105" spans="1:17" x14ac:dyDescent="0.45">
      <c r="A105" s="181"/>
      <c r="B105" s="181"/>
      <c r="C105" s="181"/>
      <c r="D105" s="181"/>
      <c r="E105" s="181"/>
      <c r="F105" s="69"/>
      <c r="O105" s="56"/>
      <c r="P105" s="56"/>
      <c r="Q105" s="57"/>
    </row>
    <row r="106" spans="1:17" x14ac:dyDescent="0.45">
      <c r="A106" s="181"/>
      <c r="B106" s="181"/>
      <c r="C106" s="181"/>
      <c r="D106" s="181"/>
      <c r="E106" s="181"/>
      <c r="F106" s="69"/>
      <c r="O106" s="56"/>
      <c r="P106" s="56"/>
      <c r="Q106" s="57"/>
    </row>
    <row r="107" spans="1:17" x14ac:dyDescent="0.45">
      <c r="A107" s="181"/>
      <c r="B107" s="181"/>
      <c r="C107" s="181"/>
      <c r="D107" s="181"/>
      <c r="E107" s="70"/>
      <c r="F107" s="69"/>
      <c r="O107" s="71"/>
      <c r="P107" s="71"/>
    </row>
    <row r="108" spans="1:17" x14ac:dyDescent="0.45">
      <c r="A108" s="181"/>
      <c r="B108" s="181"/>
      <c r="C108" s="181"/>
      <c r="D108" s="181"/>
      <c r="E108" s="70"/>
      <c r="F108" s="69"/>
      <c r="O108" s="71"/>
      <c r="P108" s="71"/>
    </row>
    <row r="109" spans="1:17" x14ac:dyDescent="0.45">
      <c r="A109" s="181"/>
      <c r="B109" s="181"/>
      <c r="C109" s="181"/>
      <c r="D109" s="181"/>
      <c r="E109" s="181"/>
      <c r="F109" s="69"/>
    </row>
    <row r="110" spans="1:17" x14ac:dyDescent="0.45">
      <c r="A110" s="181"/>
      <c r="B110" s="181"/>
      <c r="C110" s="181"/>
      <c r="D110" s="181"/>
      <c r="E110" s="181"/>
      <c r="F110" s="69"/>
    </row>
    <row r="111" spans="1:17" x14ac:dyDescent="0.45">
      <c r="A111" s="72"/>
      <c r="B111" s="72"/>
      <c r="C111" s="72"/>
      <c r="D111" s="72"/>
    </row>
    <row r="112" spans="1:17" x14ac:dyDescent="0.45">
      <c r="A112" s="72"/>
      <c r="B112" s="72"/>
      <c r="C112" s="72"/>
      <c r="D112" s="72"/>
    </row>
  </sheetData>
  <sheetProtection algorithmName="SHA-512" hashValue="vcyDgk5htUmB772ZgXFVD/2qLk7m8aT1QTyLZ0B6pqQmYcDXK0FLjIwR+SVuWg0IIsq5h5RDSrHUl6sh770J9Q==" saltValue="flIelsoouPbZY2eua7GDpQ==" spinCount="100000" sheet="1" selectLockedCells="1"/>
  <mergeCells count="37">
    <mergeCell ref="A80:E80"/>
    <mergeCell ref="A81:E81"/>
    <mergeCell ref="A82:E82"/>
    <mergeCell ref="A83:E83"/>
    <mergeCell ref="A2:N2"/>
    <mergeCell ref="A1:P1"/>
    <mergeCell ref="A102:E102"/>
    <mergeCell ref="A103:E103"/>
    <mergeCell ref="A104:E104"/>
    <mergeCell ref="A105:E105"/>
    <mergeCell ref="A96:E96"/>
    <mergeCell ref="A97:E97"/>
    <mergeCell ref="A98:F98"/>
    <mergeCell ref="A99:F99"/>
    <mergeCell ref="A100:E100"/>
    <mergeCell ref="A101:E101"/>
    <mergeCell ref="A90:E90"/>
    <mergeCell ref="A91:E91"/>
    <mergeCell ref="A92:E92"/>
    <mergeCell ref="A93:E93"/>
    <mergeCell ref="A94:E94"/>
    <mergeCell ref="A108:D108"/>
    <mergeCell ref="A109:E109"/>
    <mergeCell ref="A110:E110"/>
    <mergeCell ref="L7:M7"/>
    <mergeCell ref="E22:K22"/>
    <mergeCell ref="A106:E106"/>
    <mergeCell ref="A107:D107"/>
    <mergeCell ref="A95:E95"/>
    <mergeCell ref="A84:E84"/>
    <mergeCell ref="A85:E85"/>
    <mergeCell ref="A86:E86"/>
    <mergeCell ref="A87:E87"/>
    <mergeCell ref="A88:E88"/>
    <mergeCell ref="A89:E89"/>
    <mergeCell ref="J35:J36"/>
    <mergeCell ref="A79:E79"/>
  </mergeCells>
  <dataValidations count="6">
    <dataValidation type="list" allowBlank="1" showInputMessage="1" showErrorMessage="1" sqref="D26:D75">
      <formula1>$F$42:$F$44</formula1>
    </dataValidation>
    <dataValidation type="list" allowBlank="1" showInputMessage="1" showErrorMessage="1" sqref="B5">
      <formula1>$O$25:$O$62</formula1>
    </dataValidation>
    <dataValidation type="date" allowBlank="1" showInputMessage="1" showErrorMessage="1" sqref="C26:C75">
      <formula1>27395</formula1>
      <formula2>44620</formula2>
    </dataValidation>
    <dataValidation type="list" allowBlank="1" showInputMessage="1" showErrorMessage="1" sqref="B4 B7 B12">
      <formula1>$C$4:$D$4</formula1>
    </dataValidation>
    <dataValidation type="whole" operator="lessThan" allowBlank="1" showInputMessage="1" showErrorMessage="1" sqref="B6 B9:B11">
      <formula1>47</formula1>
    </dataValidation>
    <dataValidation type="whole" operator="lessThan" allowBlank="1" showInputMessage="1" showErrorMessage="1" sqref="B8">
      <formula1>6</formula1>
    </dataValidation>
  </dataValidation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Y105"/>
  <sheetViews>
    <sheetView showGridLines="0" showRowColHeaders="0" zoomScale="85" zoomScaleNormal="85" workbookViewId="0">
      <selection activeCell="B5" sqref="B5:B6"/>
    </sheetView>
  </sheetViews>
  <sheetFormatPr baseColWidth="10" defaultRowHeight="14.25" x14ac:dyDescent="0.45"/>
  <cols>
    <col min="1" max="1" width="21.33203125" style="39" customWidth="1"/>
    <col min="2" max="2" width="11.1328125" style="39" customWidth="1"/>
    <col min="3" max="3" width="10.86328125" style="39" customWidth="1"/>
    <col min="4" max="4" width="56.46484375" style="39" customWidth="1"/>
    <col min="5" max="5" width="12.3984375" style="39" customWidth="1"/>
    <col min="6" max="6" width="2.73046875" style="39" customWidth="1"/>
    <col min="7" max="8" width="10.6640625" style="39"/>
    <col min="9" max="9" width="8.9296875" style="39" customWidth="1"/>
    <col min="10" max="10" width="11.6640625" style="39" customWidth="1"/>
    <col min="11" max="11" width="11.9296875" style="39" customWidth="1"/>
    <col min="12" max="12" width="13.86328125" style="39" customWidth="1"/>
    <col min="13" max="16384" width="10.6640625" style="39"/>
  </cols>
  <sheetData>
    <row r="1" spans="1:25" ht="103.15" customHeight="1" x14ac:dyDescent="0.45">
      <c r="A1" s="174" t="s">
        <v>200</v>
      </c>
      <c r="B1" s="174"/>
      <c r="C1" s="174"/>
      <c r="D1" s="174"/>
      <c r="E1" s="174"/>
      <c r="F1" s="174"/>
      <c r="G1" s="174"/>
      <c r="H1" s="174"/>
      <c r="I1" s="174"/>
      <c r="J1" s="174"/>
      <c r="K1" s="174"/>
      <c r="L1" s="174"/>
      <c r="M1" s="174"/>
      <c r="N1" s="174"/>
      <c r="O1" s="38"/>
      <c r="P1" s="38"/>
      <c r="Q1" s="38"/>
      <c r="R1" s="38"/>
      <c r="S1" s="38"/>
      <c r="T1" s="38"/>
      <c r="U1" s="38"/>
      <c r="V1" s="38"/>
      <c r="W1" s="38"/>
      <c r="X1" s="38"/>
      <c r="Y1" s="38"/>
    </row>
    <row r="2" spans="1:25" ht="11.25" customHeight="1" x14ac:dyDescent="0.45">
      <c r="A2" s="175" t="s">
        <v>10</v>
      </c>
      <c r="B2" s="175"/>
      <c r="C2" s="175"/>
      <c r="D2" s="175"/>
      <c r="E2" s="175"/>
      <c r="F2" s="175"/>
      <c r="G2" s="175"/>
      <c r="H2" s="175"/>
      <c r="I2" s="175"/>
      <c r="J2" s="175"/>
      <c r="K2" s="175"/>
      <c r="L2" s="175"/>
      <c r="M2" s="175"/>
      <c r="N2" s="175"/>
      <c r="O2" s="38"/>
      <c r="P2" s="38"/>
      <c r="Q2" s="38"/>
      <c r="R2" s="38"/>
      <c r="S2" s="38"/>
      <c r="T2" s="38"/>
      <c r="U2" s="38"/>
      <c r="V2" s="38"/>
      <c r="W2" s="38"/>
      <c r="X2" s="38"/>
      <c r="Y2" s="38"/>
    </row>
    <row r="3" spans="1:25" ht="11.25" customHeight="1" x14ac:dyDescent="0.45">
      <c r="A3" s="40"/>
      <c r="B3" s="40"/>
      <c r="C3" s="40"/>
      <c r="D3" s="40"/>
      <c r="E3" s="40"/>
      <c r="F3" s="40"/>
      <c r="G3" s="40"/>
      <c r="H3" s="40"/>
      <c r="I3" s="40"/>
      <c r="J3" s="40"/>
      <c r="K3" s="40"/>
      <c r="L3" s="40"/>
      <c r="M3" s="40"/>
      <c r="N3" s="40"/>
      <c r="O3" s="38"/>
      <c r="P3" s="38"/>
      <c r="Q3" s="38"/>
      <c r="R3" s="38"/>
      <c r="S3" s="38"/>
      <c r="T3" s="38"/>
      <c r="U3" s="38"/>
      <c r="V3" s="38"/>
      <c r="W3" s="38"/>
      <c r="X3" s="38"/>
      <c r="Y3" s="38"/>
    </row>
    <row r="4" spans="1:25" ht="18" customHeight="1" x14ac:dyDescent="0.45">
      <c r="A4" s="40"/>
      <c r="B4" s="40"/>
      <c r="C4" s="40"/>
      <c r="D4" s="40"/>
      <c r="E4" s="40"/>
      <c r="F4" s="40"/>
      <c r="G4" s="40"/>
      <c r="H4" s="40"/>
      <c r="I4" s="40"/>
      <c r="J4" s="40"/>
      <c r="K4" s="40"/>
      <c r="L4" s="40"/>
      <c r="M4" s="40"/>
      <c r="N4" s="40"/>
      <c r="O4" s="38"/>
      <c r="P4" s="38"/>
      <c r="Q4" s="38"/>
      <c r="R4" s="38"/>
      <c r="S4" s="38"/>
      <c r="T4" s="38"/>
      <c r="U4" s="38"/>
      <c r="V4" s="38"/>
      <c r="W4" s="38"/>
      <c r="X4" s="38"/>
      <c r="Y4" s="38"/>
    </row>
    <row r="5" spans="1:25" ht="22.15" customHeight="1" thickBot="1" x14ac:dyDescent="0.5">
      <c r="A5" s="251" t="s">
        <v>211</v>
      </c>
      <c r="B5" s="233"/>
      <c r="C5" s="40"/>
      <c r="D5" s="40"/>
      <c r="E5" s="40"/>
      <c r="F5" s="40"/>
      <c r="G5" s="40"/>
      <c r="H5" s="40"/>
      <c r="I5" s="40"/>
      <c r="J5" s="40"/>
      <c r="K5" s="40"/>
      <c r="L5" s="40"/>
      <c r="M5" s="40"/>
      <c r="N5" s="40"/>
      <c r="O5" s="38"/>
      <c r="P5" s="38"/>
      <c r="Q5" s="38"/>
      <c r="R5" s="38"/>
      <c r="S5" s="38"/>
      <c r="T5" s="38"/>
      <c r="U5" s="38"/>
      <c r="V5" s="38"/>
      <c r="W5" s="38"/>
      <c r="X5" s="38"/>
      <c r="Y5" s="38"/>
    </row>
    <row r="6" spans="1:25" ht="30.4" customHeight="1" thickBot="1" x14ac:dyDescent="0.5">
      <c r="A6" s="251"/>
      <c r="B6" s="233"/>
      <c r="C6" s="40"/>
      <c r="D6" s="40"/>
      <c r="E6" s="43"/>
      <c r="F6" s="43"/>
      <c r="G6" s="44" t="s">
        <v>17</v>
      </c>
      <c r="H6" s="45"/>
      <c r="I6" s="45"/>
      <c r="J6" s="43"/>
      <c r="K6" s="43"/>
      <c r="L6" s="149">
        <f ca="1">SUM(L13:L15)</f>
        <v>0</v>
      </c>
      <c r="M6" s="40"/>
      <c r="N6" s="40"/>
      <c r="O6" s="38"/>
      <c r="P6" s="38"/>
      <c r="Q6" s="38"/>
      <c r="R6" s="38"/>
      <c r="S6" s="38"/>
      <c r="T6" s="38"/>
      <c r="U6" s="38"/>
      <c r="V6" s="38"/>
      <c r="W6" s="38"/>
      <c r="X6" s="38"/>
      <c r="Y6" s="38"/>
    </row>
    <row r="7" spans="1:25" ht="16.149999999999999" customHeight="1" x14ac:dyDescent="0.45">
      <c r="A7" s="48"/>
      <c r="B7" s="48"/>
      <c r="C7" s="48"/>
      <c r="D7" s="48"/>
      <c r="E7" s="50" t="s">
        <v>210</v>
      </c>
      <c r="F7" s="50"/>
      <c r="G7" s="50"/>
      <c r="H7" s="50"/>
      <c r="I7" s="50"/>
      <c r="J7" s="50"/>
      <c r="K7" s="50"/>
      <c r="L7" s="50"/>
      <c r="M7" s="50"/>
      <c r="N7" s="48"/>
      <c r="O7" s="38"/>
      <c r="P7" s="38"/>
      <c r="Q7" s="38"/>
      <c r="R7" s="38"/>
      <c r="S7" s="38"/>
      <c r="T7" s="38"/>
      <c r="U7" s="38"/>
      <c r="V7" s="38"/>
      <c r="W7" s="38"/>
      <c r="X7" s="38"/>
      <c r="Y7" s="38"/>
    </row>
    <row r="8" spans="1:25" ht="4.5" customHeight="1" x14ac:dyDescent="0.45">
      <c r="A8" s="40"/>
      <c r="B8" s="40"/>
      <c r="C8" s="40"/>
      <c r="D8" s="40"/>
      <c r="E8" s="51"/>
      <c r="F8" s="51"/>
      <c r="G8" s="52"/>
      <c r="H8" s="52" t="s">
        <v>13</v>
      </c>
      <c r="I8" s="52"/>
      <c r="J8" s="51"/>
      <c r="K8" s="51"/>
      <c r="L8" s="51" t="str">
        <f>IF(B5&lt;&gt;"",IF(B5=2022,2*0.1666,2),"")</f>
        <v/>
      </c>
      <c r="M8" s="51"/>
      <c r="N8" s="40"/>
      <c r="O8" s="38"/>
      <c r="P8" s="38"/>
      <c r="Q8" s="38"/>
      <c r="R8" s="38"/>
      <c r="S8" s="38"/>
      <c r="T8" s="38"/>
      <c r="U8" s="38"/>
      <c r="V8" s="38"/>
      <c r="W8" s="38"/>
      <c r="X8" s="38"/>
      <c r="Y8" s="38"/>
    </row>
    <row r="9" spans="1:25" ht="15.75" customHeight="1" x14ac:dyDescent="0.45">
      <c r="A9" s="40"/>
      <c r="B9" s="40"/>
      <c r="C9" s="40"/>
      <c r="D9" s="40"/>
      <c r="E9" s="51"/>
      <c r="F9" s="51"/>
      <c r="G9" s="52"/>
      <c r="H9" s="52" t="s">
        <v>14</v>
      </c>
      <c r="I9" s="52"/>
      <c r="J9" s="51"/>
      <c r="K9" s="51"/>
      <c r="L9" s="51" t="str">
        <f ca="1">IF(AND(B5&lt;&gt;"",B5&lt;&gt;YEAR(TODAY())),2*(2022-B5-1)+2*0.1666,"")</f>
        <v/>
      </c>
      <c r="M9" s="51"/>
      <c r="N9" s="40"/>
      <c r="O9" s="38"/>
      <c r="P9" s="38"/>
      <c r="Q9" s="38"/>
      <c r="R9" s="38"/>
      <c r="S9" s="38"/>
      <c r="T9" s="38"/>
      <c r="U9" s="38"/>
      <c r="V9" s="38"/>
      <c r="W9" s="38"/>
      <c r="X9" s="38"/>
      <c r="Y9" s="38"/>
    </row>
    <row r="10" spans="1:25" ht="16.149999999999999" hidden="1" customHeight="1" x14ac:dyDescent="0.45">
      <c r="A10" s="40"/>
      <c r="B10" s="40"/>
      <c r="C10" s="40"/>
      <c r="D10" s="40"/>
      <c r="E10" s="50" t="s">
        <v>217</v>
      </c>
      <c r="F10" s="51"/>
      <c r="G10" s="52"/>
      <c r="H10" s="52"/>
      <c r="I10" s="52"/>
      <c r="J10" s="51"/>
      <c r="K10" s="51"/>
      <c r="L10" s="51"/>
      <c r="M10" s="51"/>
      <c r="N10" s="40"/>
      <c r="O10" s="38"/>
      <c r="P10" s="38"/>
      <c r="Q10" s="38"/>
      <c r="R10" s="38"/>
      <c r="S10" s="38"/>
      <c r="T10" s="38"/>
      <c r="U10" s="38"/>
      <c r="V10" s="38"/>
      <c r="W10" s="38"/>
      <c r="X10" s="38"/>
      <c r="Y10" s="38"/>
    </row>
    <row r="11" spans="1:25" ht="1.1499999999999999" customHeight="1" x14ac:dyDescent="0.45">
      <c r="A11" s="40"/>
      <c r="B11" s="40"/>
      <c r="C11" s="40"/>
      <c r="D11" s="40"/>
      <c r="E11" s="183" t="s">
        <v>220</v>
      </c>
      <c r="F11" s="183"/>
      <c r="G11" s="183"/>
      <c r="H11" s="183"/>
      <c r="I11" s="183"/>
      <c r="J11" s="183"/>
      <c r="K11" s="183"/>
      <c r="L11" s="76">
        <f ca="1">J27</f>
        <v>0</v>
      </c>
      <c r="M11" s="51"/>
      <c r="N11" s="40"/>
      <c r="O11" s="38"/>
      <c r="P11" s="38"/>
      <c r="Q11" s="38"/>
      <c r="R11" s="38"/>
      <c r="S11" s="38"/>
      <c r="T11" s="38"/>
      <c r="U11" s="38"/>
      <c r="V11" s="38"/>
      <c r="W11" s="38"/>
      <c r="X11" s="38"/>
      <c r="Y11" s="38"/>
    </row>
    <row r="12" spans="1:25" ht="16.149999999999999" customHeight="1" x14ac:dyDescent="0.45">
      <c r="A12" s="40"/>
      <c r="B12" s="40"/>
      <c r="C12" s="40"/>
      <c r="D12" s="40"/>
      <c r="E12" s="48" t="s">
        <v>221</v>
      </c>
      <c r="F12" s="150"/>
      <c r="G12" s="150"/>
      <c r="H12" s="150"/>
      <c r="I12" s="150"/>
      <c r="J12" s="150"/>
      <c r="K12" s="150"/>
      <c r="L12" s="150"/>
      <c r="M12" s="40"/>
      <c r="N12" s="40"/>
      <c r="O12" s="38"/>
      <c r="P12" s="38"/>
      <c r="Q12" s="38"/>
      <c r="R12" s="38"/>
      <c r="S12" s="38"/>
      <c r="T12" s="38"/>
      <c r="U12" s="38"/>
      <c r="V12" s="38"/>
      <c r="W12" s="38"/>
      <c r="X12" s="38"/>
      <c r="Y12" s="38"/>
    </row>
    <row r="13" spans="1:25" ht="16.149999999999999" customHeight="1" x14ac:dyDescent="0.45">
      <c r="A13" s="40"/>
      <c r="B13" s="40"/>
      <c r="C13" s="40"/>
      <c r="D13" s="40"/>
      <c r="E13" s="252" t="s">
        <v>218</v>
      </c>
      <c r="F13" s="252"/>
      <c r="G13" s="252"/>
      <c r="H13" s="252"/>
      <c r="I13" s="252"/>
      <c r="J13" s="252"/>
      <c r="K13" s="253"/>
      <c r="L13" s="151">
        <f ca="1">J27</f>
        <v>0</v>
      </c>
      <c r="M13" s="40"/>
      <c r="N13" s="40"/>
      <c r="O13" s="38"/>
      <c r="P13" s="38"/>
      <c r="Q13" s="38"/>
      <c r="R13" s="38"/>
      <c r="S13" s="38"/>
      <c r="T13" s="38"/>
      <c r="U13" s="38"/>
      <c r="V13" s="38"/>
      <c r="W13" s="38"/>
      <c r="X13" s="38"/>
      <c r="Y13" s="38"/>
    </row>
    <row r="14" spans="1:25" ht="16.149999999999999" customHeight="1" x14ac:dyDescent="0.45">
      <c r="A14" s="40"/>
      <c r="B14" s="40"/>
      <c r="C14" s="40"/>
      <c r="D14" s="40"/>
      <c r="E14" s="252" t="s">
        <v>219</v>
      </c>
      <c r="F14" s="252"/>
      <c r="G14" s="252"/>
      <c r="H14" s="252"/>
      <c r="I14" s="252"/>
      <c r="J14" s="252"/>
      <c r="K14" s="253"/>
      <c r="L14" s="151">
        <f t="shared" ref="L14:L15" si="0">J30</f>
        <v>0</v>
      </c>
      <c r="M14" s="40"/>
      <c r="N14" s="40"/>
      <c r="O14" s="38"/>
      <c r="P14" s="38"/>
      <c r="Q14" s="38"/>
      <c r="R14" s="38"/>
      <c r="S14" s="38"/>
      <c r="T14" s="38"/>
      <c r="U14" s="38"/>
      <c r="V14" s="38"/>
      <c r="W14" s="38"/>
      <c r="X14" s="38"/>
      <c r="Y14" s="38"/>
    </row>
    <row r="15" spans="1:25" ht="16.149999999999999" customHeight="1" x14ac:dyDescent="0.45">
      <c r="A15" s="40"/>
      <c r="B15" s="40"/>
      <c r="C15" s="40"/>
      <c r="D15" s="40"/>
      <c r="E15" s="252" t="s">
        <v>222</v>
      </c>
      <c r="F15" s="252"/>
      <c r="G15" s="252"/>
      <c r="H15" s="252"/>
      <c r="I15" s="252"/>
      <c r="J15" s="252"/>
      <c r="K15" s="253"/>
      <c r="L15" s="151">
        <f t="shared" si="0"/>
        <v>0</v>
      </c>
      <c r="M15" s="40"/>
      <c r="N15" s="40"/>
      <c r="O15" s="38"/>
      <c r="P15" s="38"/>
      <c r="Q15" s="38"/>
      <c r="R15" s="38"/>
      <c r="S15" s="38"/>
      <c r="T15" s="38"/>
      <c r="U15" s="38"/>
      <c r="V15" s="38"/>
      <c r="W15" s="38"/>
      <c r="X15" s="38"/>
      <c r="Y15" s="38"/>
    </row>
    <row r="16" spans="1:25" ht="62.25" customHeight="1" thickBot="1" x14ac:dyDescent="0.5">
      <c r="A16" s="40"/>
      <c r="B16" s="40"/>
      <c r="C16" s="40"/>
      <c r="D16" s="40"/>
      <c r="E16" s="40"/>
      <c r="F16" s="40"/>
      <c r="G16" s="40"/>
      <c r="H16" s="40"/>
      <c r="I16" s="40"/>
      <c r="J16" s="225" t="str">
        <f>E13</f>
        <v>PUNTUACIÓN APARTADO 1.2.1 (Interino/a, prácticas y de carrera en el Cuerpo)</v>
      </c>
      <c r="K16" s="225" t="str">
        <f>E14</f>
        <v>PUNTUACIÓN APARTADO 1.2.2 (Interino/a, prácticas y de carrera en cuerpos de subgrupo igual o superior)</v>
      </c>
      <c r="L16" s="250" t="str">
        <f>E15</f>
        <v>PUNTUACIÓN APARTADO 1.2.3 (Interino/a, prácticas y de carrera en cuerpos de subgrupo inferior)</v>
      </c>
      <c r="N16" s="40"/>
      <c r="O16" s="56"/>
      <c r="P16" s="56"/>
      <c r="Q16" s="57"/>
      <c r="R16" s="38"/>
      <c r="S16" s="38"/>
      <c r="T16" s="38"/>
      <c r="U16" s="38"/>
      <c r="V16" s="38"/>
      <c r="W16" s="38"/>
      <c r="X16" s="38"/>
      <c r="Y16" s="38"/>
    </row>
    <row r="17" spans="1:25" ht="27.4" customHeight="1" thickBot="1" x14ac:dyDescent="0.5">
      <c r="A17" s="247" t="s">
        <v>212</v>
      </c>
      <c r="B17" s="248"/>
      <c r="C17" s="248"/>
      <c r="D17" s="248"/>
      <c r="E17" s="249"/>
      <c r="F17" s="40"/>
      <c r="G17" s="40"/>
      <c r="H17" s="40"/>
      <c r="I17" s="40"/>
      <c r="J17" s="226"/>
      <c r="K17" s="226"/>
      <c r="L17" s="226"/>
      <c r="N17" s="40"/>
      <c r="O17" s="56"/>
      <c r="P17" s="56"/>
      <c r="Q17" s="57"/>
      <c r="R17" s="38"/>
      <c r="S17" s="38"/>
      <c r="T17" s="38"/>
      <c r="U17" s="38"/>
      <c r="V17" s="38"/>
      <c r="W17" s="38"/>
      <c r="X17" s="38"/>
      <c r="Y17" s="38"/>
    </row>
    <row r="18" spans="1:25" ht="14.65" thickBot="1" x14ac:dyDescent="0.5">
      <c r="A18" s="117" t="s">
        <v>11</v>
      </c>
      <c r="B18" s="118" t="s">
        <v>0</v>
      </c>
      <c r="C18" s="118" t="s">
        <v>1</v>
      </c>
      <c r="D18" s="119" t="s">
        <v>12</v>
      </c>
      <c r="E18" s="120" t="s">
        <v>2</v>
      </c>
      <c r="F18" s="107"/>
      <c r="G18" s="121"/>
      <c r="H18" s="121" t="s">
        <v>3</v>
      </c>
      <c r="I18" s="121"/>
      <c r="J18" s="122">
        <f ca="1">IF(B5="",0,SUMIFS(E19:E68,D19:D68,$F$35)+365*(YEAR(TODAY())-1-B5)+2*30)</f>
        <v>0</v>
      </c>
      <c r="K18" s="122">
        <f>SUMIFS(E19:E68,D19:D68,$K$16)</f>
        <v>0</v>
      </c>
      <c r="L18" s="122">
        <f>SUMIFS(E19:E68,D19:D68,$L$16)</f>
        <v>0</v>
      </c>
      <c r="N18" s="38"/>
      <c r="O18" s="56">
        <v>2022</v>
      </c>
      <c r="P18" s="56"/>
      <c r="Q18" s="57"/>
      <c r="R18" s="38"/>
      <c r="S18" s="38"/>
      <c r="T18" s="38"/>
      <c r="U18" s="38"/>
      <c r="V18" s="38"/>
      <c r="W18" s="38"/>
      <c r="X18" s="38"/>
      <c r="Y18" s="38"/>
    </row>
    <row r="19" spans="1:25" ht="14.65" thickBot="1" x14ac:dyDescent="0.5">
      <c r="A19" s="27"/>
      <c r="B19" s="2"/>
      <c r="C19" s="2"/>
      <c r="D19" s="6"/>
      <c r="E19" s="32" t="str">
        <f t="shared" ref="E19:E42" si="1">IF(C19-B19&gt;0,C19-B19+1,"")</f>
        <v/>
      </c>
      <c r="F19" s="107"/>
      <c r="G19" s="135"/>
      <c r="H19" s="135"/>
      <c r="I19" s="135"/>
      <c r="J19" s="107"/>
      <c r="K19" s="38"/>
      <c r="L19" s="38"/>
      <c r="N19" s="38"/>
      <c r="O19" s="56">
        <v>2021</v>
      </c>
      <c r="P19" s="56"/>
      <c r="Q19" s="57"/>
      <c r="R19" s="38"/>
      <c r="S19" s="38"/>
      <c r="T19" s="38"/>
      <c r="U19" s="38"/>
      <c r="V19" s="38"/>
      <c r="W19" s="38"/>
      <c r="X19" s="38"/>
      <c r="Y19" s="38"/>
    </row>
    <row r="20" spans="1:25" ht="14.65" thickBot="1" x14ac:dyDescent="0.5">
      <c r="A20" s="27"/>
      <c r="B20" s="2"/>
      <c r="C20" s="2"/>
      <c r="D20" s="6"/>
      <c r="E20" s="32" t="str">
        <f t="shared" si="1"/>
        <v/>
      </c>
      <c r="F20" s="107"/>
      <c r="G20" s="121"/>
      <c r="H20" s="121" t="s">
        <v>4</v>
      </c>
      <c r="I20" s="121"/>
      <c r="J20" s="122">
        <f ca="1">TRUNC(J18/365)</f>
        <v>0</v>
      </c>
      <c r="K20" s="122">
        <f t="shared" ref="K20:L20" si="2">TRUNC(K18/365)</f>
        <v>0</v>
      </c>
      <c r="L20" s="122">
        <f t="shared" si="2"/>
        <v>0</v>
      </c>
      <c r="N20" s="38"/>
      <c r="O20" s="56">
        <v>2020</v>
      </c>
      <c r="P20" s="56"/>
      <c r="Q20" s="57"/>
      <c r="R20" s="38"/>
      <c r="S20" s="38"/>
      <c r="T20" s="38"/>
      <c r="U20" s="38"/>
      <c r="V20" s="38"/>
      <c r="W20" s="38"/>
      <c r="X20" s="38"/>
      <c r="Y20" s="38"/>
    </row>
    <row r="21" spans="1:25" ht="14.65" thickBot="1" x14ac:dyDescent="0.5">
      <c r="A21" s="27"/>
      <c r="B21" s="2"/>
      <c r="C21" s="2"/>
      <c r="D21" s="6"/>
      <c r="E21" s="32" t="str">
        <f t="shared" si="1"/>
        <v/>
      </c>
      <c r="F21" s="107"/>
      <c r="G21" s="121"/>
      <c r="H21" s="121" t="s">
        <v>5</v>
      </c>
      <c r="I21" s="121"/>
      <c r="J21" s="122">
        <f ca="1">TRUNC((J18-365*J20)/30)</f>
        <v>0</v>
      </c>
      <c r="K21" s="122">
        <f t="shared" ref="K21:L21" si="3">TRUNC((K18-365*K20)/30)</f>
        <v>0</v>
      </c>
      <c r="L21" s="122">
        <f t="shared" si="3"/>
        <v>0</v>
      </c>
      <c r="N21" s="38"/>
      <c r="O21" s="56">
        <v>2019</v>
      </c>
      <c r="P21" s="56"/>
      <c r="Q21" s="57"/>
      <c r="R21" s="38"/>
      <c r="S21" s="38"/>
      <c r="T21" s="38"/>
      <c r="U21" s="38"/>
      <c r="V21" s="38"/>
      <c r="W21" s="38"/>
      <c r="X21" s="38"/>
      <c r="Y21" s="38"/>
    </row>
    <row r="22" spans="1:25" ht="14.65" thickBot="1" x14ac:dyDescent="0.5">
      <c r="A22" s="27"/>
      <c r="B22" s="2"/>
      <c r="C22" s="2"/>
      <c r="D22" s="6"/>
      <c r="E22" s="32" t="str">
        <f t="shared" si="1"/>
        <v/>
      </c>
      <c r="F22" s="107"/>
      <c r="G22" s="121"/>
      <c r="H22" s="121" t="s">
        <v>6</v>
      </c>
      <c r="I22" s="121"/>
      <c r="J22" s="122">
        <f ca="1">J18-J20*365-J21*30</f>
        <v>0</v>
      </c>
      <c r="K22" s="122">
        <f t="shared" ref="K22:L22" si="4">K18-K20*365-K21*30</f>
        <v>0</v>
      </c>
      <c r="L22" s="122">
        <f t="shared" si="4"/>
        <v>0</v>
      </c>
      <c r="N22" s="38"/>
      <c r="O22" s="56">
        <v>2018</v>
      </c>
      <c r="P22" s="56"/>
      <c r="Q22" s="57"/>
      <c r="R22" s="38"/>
      <c r="S22" s="38"/>
      <c r="T22" s="38"/>
      <c r="U22" s="38"/>
      <c r="V22" s="38"/>
      <c r="W22" s="38"/>
      <c r="X22" s="38"/>
      <c r="Y22" s="38"/>
    </row>
    <row r="23" spans="1:25" x14ac:dyDescent="0.45">
      <c r="A23" s="27"/>
      <c r="B23" s="2"/>
      <c r="C23" s="2"/>
      <c r="D23" s="6"/>
      <c r="E23" s="32" t="str">
        <f t="shared" si="1"/>
        <v/>
      </c>
      <c r="F23" s="107"/>
      <c r="G23" s="136" t="s">
        <v>9</v>
      </c>
      <c r="I23" s="135"/>
      <c r="J23" s="107"/>
      <c r="K23" s="38"/>
      <c r="L23" s="38"/>
      <c r="N23" s="38"/>
      <c r="O23" s="56">
        <v>2017</v>
      </c>
      <c r="P23" s="56"/>
      <c r="Q23" s="57"/>
      <c r="R23" s="38"/>
      <c r="S23" s="38"/>
      <c r="T23" s="38"/>
      <c r="U23" s="38"/>
      <c r="V23" s="38"/>
      <c r="W23" s="38"/>
      <c r="X23" s="38"/>
      <c r="Y23" s="38"/>
    </row>
    <row r="24" spans="1:25" ht="14.65" thickBot="1" x14ac:dyDescent="0.5">
      <c r="A24" s="27"/>
      <c r="B24" s="2"/>
      <c r="C24" s="2"/>
      <c r="D24" s="6"/>
      <c r="E24" s="32" t="str">
        <f t="shared" si="1"/>
        <v/>
      </c>
      <c r="F24" s="107"/>
      <c r="G24" s="135"/>
      <c r="H24" s="135"/>
      <c r="I24" s="135"/>
      <c r="J24" s="107"/>
      <c r="K24" s="38"/>
      <c r="L24" s="38"/>
      <c r="N24" s="38"/>
      <c r="O24" s="56">
        <v>2016</v>
      </c>
      <c r="P24" s="56"/>
      <c r="Q24" s="57"/>
      <c r="R24" s="38"/>
      <c r="S24" s="38"/>
      <c r="T24" s="38"/>
      <c r="U24" s="38"/>
      <c r="V24" s="38"/>
      <c r="W24" s="38"/>
      <c r="X24" s="38"/>
      <c r="Y24" s="38"/>
    </row>
    <row r="25" spans="1:25" ht="14.65" thickBot="1" x14ac:dyDescent="0.5">
      <c r="A25" s="27"/>
      <c r="B25" s="2"/>
      <c r="C25" s="2"/>
      <c r="D25" s="6"/>
      <c r="E25" s="32" t="str">
        <f t="shared" si="1"/>
        <v/>
      </c>
      <c r="F25" s="107"/>
      <c r="G25" s="121"/>
      <c r="H25" s="121" t="s">
        <v>7</v>
      </c>
      <c r="I25" s="121"/>
      <c r="J25" s="122">
        <f ca="1">J20*2</f>
        <v>0</v>
      </c>
      <c r="K25" s="122">
        <f>K20*1.5</f>
        <v>0</v>
      </c>
      <c r="L25" s="122">
        <f>L20*0.75</f>
        <v>0</v>
      </c>
      <c r="N25" s="38"/>
      <c r="O25" s="56">
        <v>2015</v>
      </c>
      <c r="P25" s="56"/>
      <c r="Q25" s="57"/>
      <c r="R25" s="38"/>
      <c r="S25" s="38"/>
      <c r="T25" s="38"/>
      <c r="U25" s="38"/>
      <c r="V25" s="38"/>
      <c r="W25" s="38"/>
      <c r="X25" s="38"/>
      <c r="Y25" s="38"/>
    </row>
    <row r="26" spans="1:25" ht="14.65" thickBot="1" x14ac:dyDescent="0.5">
      <c r="A26" s="27"/>
      <c r="B26" s="2"/>
      <c r="C26" s="2"/>
      <c r="D26" s="6"/>
      <c r="E26" s="32" t="str">
        <f t="shared" si="1"/>
        <v/>
      </c>
      <c r="F26" s="107"/>
      <c r="G26" s="121"/>
      <c r="H26" s="121" t="s">
        <v>8</v>
      </c>
      <c r="I26" s="121"/>
      <c r="J26" s="137">
        <f ca="1">J21*0.1666</f>
        <v>0</v>
      </c>
      <c r="K26" s="137">
        <f>K21*0.125</f>
        <v>0</v>
      </c>
      <c r="L26" s="137">
        <f>L21*0.0625</f>
        <v>0</v>
      </c>
      <c r="N26" s="38"/>
      <c r="O26" s="56">
        <v>2014</v>
      </c>
      <c r="P26" s="56"/>
      <c r="Q26" s="57"/>
      <c r="R26" s="38"/>
      <c r="S26" s="38"/>
      <c r="T26" s="38"/>
      <c r="U26" s="38"/>
      <c r="V26" s="38"/>
      <c r="W26" s="38"/>
      <c r="X26" s="38"/>
      <c r="Y26" s="38"/>
    </row>
    <row r="27" spans="1:25" ht="14.65" thickBot="1" x14ac:dyDescent="0.5">
      <c r="A27" s="27"/>
      <c r="B27" s="2"/>
      <c r="C27" s="2"/>
      <c r="D27" s="6"/>
      <c r="E27" s="32" t="str">
        <f t="shared" si="1"/>
        <v/>
      </c>
      <c r="F27" s="107"/>
      <c r="G27" s="121"/>
      <c r="H27" s="121" t="s">
        <v>216</v>
      </c>
      <c r="I27" s="121"/>
      <c r="J27" s="137">
        <f ca="1">SUM(J25:J26)</f>
        <v>0</v>
      </c>
      <c r="K27" s="137">
        <f t="shared" ref="K27:L27" si="5">SUM(K25:K26)</f>
        <v>0</v>
      </c>
      <c r="L27" s="137">
        <f t="shared" si="5"/>
        <v>0</v>
      </c>
      <c r="N27" s="38"/>
      <c r="O27" s="56">
        <v>2013</v>
      </c>
      <c r="P27" s="56"/>
      <c r="Q27" s="57"/>
      <c r="R27" s="38"/>
      <c r="S27" s="38"/>
      <c r="T27" s="38"/>
      <c r="U27" s="38"/>
      <c r="V27" s="38"/>
      <c r="W27" s="38"/>
      <c r="X27" s="38"/>
      <c r="Y27" s="38"/>
    </row>
    <row r="28" spans="1:25" x14ac:dyDescent="0.45">
      <c r="A28" s="27"/>
      <c r="B28" s="2"/>
      <c r="C28" s="2"/>
      <c r="D28" s="6"/>
      <c r="E28" s="32" t="str">
        <f t="shared" si="1"/>
        <v/>
      </c>
      <c r="F28" s="107"/>
      <c r="G28" s="65" t="s">
        <v>15</v>
      </c>
      <c r="H28" s="65"/>
      <c r="I28" s="65"/>
      <c r="J28" s="182">
        <f ca="1">SUM(J25:L26)</f>
        <v>0</v>
      </c>
      <c r="K28" s="63"/>
      <c r="L28" s="38"/>
      <c r="N28" s="38"/>
      <c r="O28" s="56">
        <v>2012</v>
      </c>
      <c r="P28" s="56"/>
      <c r="Q28" s="57"/>
      <c r="R28" s="38"/>
      <c r="S28" s="38"/>
      <c r="T28" s="38"/>
      <c r="U28" s="38"/>
      <c r="V28" s="38"/>
      <c r="W28" s="38"/>
      <c r="X28" s="38"/>
      <c r="Y28" s="38"/>
    </row>
    <row r="29" spans="1:25" x14ac:dyDescent="0.45">
      <c r="A29" s="27"/>
      <c r="B29" s="2"/>
      <c r="C29" s="3"/>
      <c r="D29" s="6"/>
      <c r="E29" s="32" t="str">
        <f t="shared" si="1"/>
        <v/>
      </c>
      <c r="F29" s="107"/>
      <c r="G29" s="65" t="s">
        <v>16</v>
      </c>
      <c r="H29" s="65"/>
      <c r="I29" s="65"/>
      <c r="J29" s="182"/>
      <c r="K29" s="55"/>
      <c r="L29" s="38"/>
      <c r="M29" s="38"/>
      <c r="N29" s="66"/>
      <c r="O29" s="56">
        <v>2011</v>
      </c>
      <c r="P29" s="56"/>
      <c r="Q29" s="57"/>
      <c r="R29" s="38"/>
      <c r="S29" s="38"/>
      <c r="T29" s="38"/>
      <c r="U29" s="38"/>
      <c r="V29" s="38"/>
      <c r="W29" s="38"/>
      <c r="X29" s="38"/>
      <c r="Y29" s="38"/>
    </row>
    <row r="30" spans="1:25" x14ac:dyDescent="0.45">
      <c r="A30" s="27"/>
      <c r="B30" s="2"/>
      <c r="C30" s="3"/>
      <c r="D30" s="6"/>
      <c r="E30" s="32" t="str">
        <f t="shared" si="1"/>
        <v/>
      </c>
      <c r="F30" s="103"/>
      <c r="G30" s="58"/>
      <c r="H30" s="58"/>
      <c r="I30" s="58"/>
      <c r="J30" s="58"/>
      <c r="K30" s="55"/>
      <c r="L30" s="38"/>
      <c r="M30" s="38"/>
      <c r="N30" s="38"/>
      <c r="O30" s="56">
        <v>2010</v>
      </c>
      <c r="P30" s="56"/>
      <c r="Q30" s="57"/>
      <c r="R30" s="38"/>
      <c r="S30" s="38"/>
      <c r="T30" s="38"/>
      <c r="U30" s="38"/>
      <c r="V30" s="38"/>
      <c r="W30" s="38"/>
      <c r="X30" s="38"/>
      <c r="Y30" s="38"/>
    </row>
    <row r="31" spans="1:25" x14ac:dyDescent="0.45">
      <c r="A31" s="27"/>
      <c r="B31" s="2"/>
      <c r="C31" s="3"/>
      <c r="D31" s="6"/>
      <c r="E31" s="32" t="str">
        <f t="shared" si="1"/>
        <v/>
      </c>
      <c r="F31" s="103"/>
      <c r="G31" s="103"/>
      <c r="H31" s="107"/>
      <c r="I31" s="107"/>
      <c r="J31" s="125"/>
      <c r="K31" s="38"/>
      <c r="L31" s="38"/>
      <c r="M31" s="38"/>
      <c r="N31" s="38"/>
      <c r="O31" s="56">
        <v>2009</v>
      </c>
      <c r="P31" s="56"/>
      <c r="Q31" s="57"/>
      <c r="R31" s="38"/>
      <c r="S31" s="38"/>
      <c r="T31" s="38"/>
      <c r="U31" s="38"/>
      <c r="V31" s="38"/>
      <c r="W31" s="38"/>
      <c r="X31" s="38"/>
      <c r="Y31" s="38"/>
    </row>
    <row r="32" spans="1:25" x14ac:dyDescent="0.45">
      <c r="A32" s="27"/>
      <c r="B32" s="2"/>
      <c r="C32" s="3"/>
      <c r="D32" s="6"/>
      <c r="E32" s="32" t="str">
        <f t="shared" si="1"/>
        <v/>
      </c>
      <c r="F32" s="103"/>
      <c r="G32" s="103"/>
      <c r="H32" s="107"/>
      <c r="I32" s="107"/>
      <c r="J32" s="107"/>
      <c r="K32" s="38"/>
      <c r="L32" s="38"/>
      <c r="M32" s="38"/>
      <c r="N32" s="38"/>
      <c r="O32" s="56">
        <v>2008</v>
      </c>
      <c r="P32" s="56"/>
      <c r="Q32" s="57"/>
      <c r="R32" s="38"/>
      <c r="S32" s="38"/>
      <c r="T32" s="38"/>
      <c r="U32" s="38"/>
      <c r="V32" s="38"/>
      <c r="W32" s="38"/>
      <c r="X32" s="38"/>
      <c r="Y32" s="38"/>
    </row>
    <row r="33" spans="1:25" x14ac:dyDescent="0.45">
      <c r="A33" s="27"/>
      <c r="B33" s="2"/>
      <c r="C33" s="3"/>
      <c r="D33" s="6"/>
      <c r="E33" s="32" t="str">
        <f t="shared" si="1"/>
        <v/>
      </c>
      <c r="F33" s="103"/>
      <c r="G33" s="103"/>
      <c r="H33" s="107"/>
      <c r="I33" s="107"/>
      <c r="J33" s="107"/>
      <c r="K33" s="38"/>
      <c r="L33" s="38"/>
      <c r="M33" s="38"/>
      <c r="N33" s="38"/>
      <c r="O33" s="56">
        <v>2007</v>
      </c>
      <c r="P33" s="56"/>
      <c r="Q33" s="57"/>
      <c r="R33" s="38"/>
      <c r="S33" s="38"/>
      <c r="T33" s="38"/>
      <c r="U33" s="38"/>
      <c r="V33" s="38"/>
      <c r="W33" s="38"/>
      <c r="X33" s="38"/>
      <c r="Y33" s="38"/>
    </row>
    <row r="34" spans="1:25" x14ac:dyDescent="0.45">
      <c r="A34" s="27"/>
      <c r="B34" s="3"/>
      <c r="C34" s="3"/>
      <c r="D34" s="6"/>
      <c r="E34" s="32" t="str">
        <f t="shared" si="1"/>
        <v/>
      </c>
      <c r="F34" s="103"/>
      <c r="G34" s="103"/>
      <c r="H34" s="107"/>
      <c r="I34" s="107"/>
      <c r="J34" s="107"/>
      <c r="K34" s="38"/>
      <c r="L34" s="38"/>
      <c r="M34" s="38"/>
      <c r="N34" s="38"/>
      <c r="O34" s="56">
        <v>2006</v>
      </c>
      <c r="P34" s="56"/>
      <c r="Q34" s="57"/>
      <c r="R34" s="38"/>
      <c r="S34" s="38"/>
      <c r="T34" s="38"/>
      <c r="U34" s="38"/>
      <c r="V34" s="38"/>
      <c r="W34" s="38"/>
      <c r="X34" s="38"/>
      <c r="Y34" s="38"/>
    </row>
    <row r="35" spans="1:25" x14ac:dyDescent="0.45">
      <c r="A35" s="27"/>
      <c r="B35" s="3"/>
      <c r="C35" s="3"/>
      <c r="D35" s="6"/>
      <c r="E35" s="32" t="str">
        <f t="shared" si="1"/>
        <v/>
      </c>
      <c r="F35" s="71" t="s">
        <v>213</v>
      </c>
      <c r="G35" s="103"/>
      <c r="H35" s="97"/>
      <c r="I35" s="97"/>
      <c r="J35" s="107"/>
      <c r="K35" s="38"/>
      <c r="L35" s="38"/>
      <c r="M35" s="38"/>
      <c r="N35" s="38"/>
      <c r="O35" s="56">
        <v>2005</v>
      </c>
      <c r="P35" s="56"/>
      <c r="Q35" s="57"/>
      <c r="R35" s="38"/>
      <c r="S35" s="38"/>
      <c r="T35" s="38"/>
      <c r="U35" s="38"/>
      <c r="V35" s="38"/>
      <c r="W35" s="38"/>
      <c r="X35" s="38"/>
      <c r="Y35" s="38"/>
    </row>
    <row r="36" spans="1:25" x14ac:dyDescent="0.45">
      <c r="A36" s="27"/>
      <c r="B36" s="3"/>
      <c r="C36" s="3"/>
      <c r="D36" s="6"/>
      <c r="E36" s="32" t="str">
        <f t="shared" si="1"/>
        <v/>
      </c>
      <c r="F36" s="103" t="s">
        <v>214</v>
      </c>
      <c r="G36" s="103"/>
      <c r="H36" s="97"/>
      <c r="I36" s="97"/>
      <c r="J36" s="107"/>
      <c r="K36" s="38"/>
      <c r="L36" s="38"/>
      <c r="M36" s="38"/>
      <c r="N36" s="38"/>
      <c r="O36" s="56">
        <v>2004</v>
      </c>
      <c r="P36" s="56"/>
      <c r="Q36" s="57"/>
      <c r="R36" s="38"/>
      <c r="S36" s="38"/>
      <c r="T36" s="38"/>
      <c r="U36" s="38"/>
      <c r="V36" s="38"/>
      <c r="W36" s="38"/>
      <c r="X36" s="38"/>
      <c r="Y36" s="38"/>
    </row>
    <row r="37" spans="1:25" x14ac:dyDescent="0.45">
      <c r="A37" s="27"/>
      <c r="B37" s="3"/>
      <c r="C37" s="3"/>
      <c r="D37" s="6"/>
      <c r="E37" s="32" t="str">
        <f t="shared" si="1"/>
        <v/>
      </c>
      <c r="F37" s="103" t="s">
        <v>215</v>
      </c>
      <c r="G37" s="103"/>
      <c r="H37" s="97"/>
      <c r="I37" s="97"/>
      <c r="J37" s="107"/>
      <c r="K37" s="38"/>
      <c r="L37" s="38"/>
      <c r="M37" s="38"/>
      <c r="N37" s="38"/>
      <c r="O37" s="56">
        <v>2003</v>
      </c>
      <c r="P37" s="56"/>
      <c r="Q37" s="57"/>
      <c r="R37" s="38"/>
      <c r="S37" s="38"/>
      <c r="T37" s="38"/>
      <c r="U37" s="38"/>
      <c r="V37" s="38"/>
      <c r="W37" s="38"/>
      <c r="X37" s="38"/>
      <c r="Y37" s="38"/>
    </row>
    <row r="38" spans="1:25" x14ac:dyDescent="0.45">
      <c r="A38" s="27"/>
      <c r="B38" s="3"/>
      <c r="C38" s="3"/>
      <c r="D38" s="6"/>
      <c r="E38" s="32" t="str">
        <f t="shared" si="1"/>
        <v/>
      </c>
      <c r="F38" s="103"/>
      <c r="G38" s="103"/>
      <c r="H38" s="97"/>
      <c r="I38" s="97"/>
      <c r="J38" s="107"/>
      <c r="K38" s="38"/>
      <c r="L38" s="38"/>
      <c r="M38" s="38"/>
      <c r="N38" s="38"/>
      <c r="O38" s="56">
        <v>2002</v>
      </c>
      <c r="P38" s="56"/>
      <c r="Q38" s="57"/>
      <c r="R38" s="38"/>
      <c r="S38" s="38"/>
      <c r="T38" s="38"/>
      <c r="U38" s="38"/>
      <c r="V38" s="38"/>
      <c r="W38" s="38"/>
      <c r="X38" s="38"/>
      <c r="Y38" s="38"/>
    </row>
    <row r="39" spans="1:25" x14ac:dyDescent="0.45">
      <c r="A39" s="27"/>
      <c r="B39" s="3"/>
      <c r="C39" s="3"/>
      <c r="D39" s="6"/>
      <c r="E39" s="32" t="str">
        <f t="shared" si="1"/>
        <v/>
      </c>
      <c r="F39" s="103"/>
      <c r="G39" s="103"/>
      <c r="H39" s="97"/>
      <c r="I39" s="97"/>
      <c r="J39" s="107"/>
      <c r="K39" s="38"/>
      <c r="L39" s="38"/>
      <c r="M39" s="38"/>
      <c r="N39" s="38"/>
      <c r="O39" s="56">
        <v>2001</v>
      </c>
      <c r="P39" s="56"/>
      <c r="Q39" s="57"/>
      <c r="R39" s="38"/>
      <c r="S39" s="38"/>
      <c r="T39" s="38"/>
      <c r="U39" s="38"/>
      <c r="V39" s="38"/>
      <c r="W39" s="38"/>
      <c r="X39" s="38"/>
      <c r="Y39" s="38"/>
    </row>
    <row r="40" spans="1:25" x14ac:dyDescent="0.45">
      <c r="A40" s="27"/>
      <c r="B40" s="3"/>
      <c r="C40" s="3"/>
      <c r="D40" s="6"/>
      <c r="E40" s="32" t="str">
        <f t="shared" si="1"/>
        <v/>
      </c>
      <c r="F40" s="103"/>
      <c r="G40" s="103"/>
      <c r="H40" s="97"/>
      <c r="I40" s="97"/>
      <c r="J40" s="107"/>
      <c r="K40" s="38"/>
      <c r="L40" s="38"/>
      <c r="M40" s="38"/>
      <c r="N40" s="38"/>
      <c r="O40" s="56">
        <v>2000</v>
      </c>
      <c r="P40" s="56"/>
      <c r="Q40" s="57"/>
      <c r="R40" s="38"/>
      <c r="S40" s="38"/>
      <c r="T40" s="38"/>
      <c r="U40" s="38"/>
      <c r="V40" s="38"/>
      <c r="W40" s="38"/>
      <c r="X40" s="38"/>
      <c r="Y40" s="38"/>
    </row>
    <row r="41" spans="1:25" x14ac:dyDescent="0.45">
      <c r="A41" s="27"/>
      <c r="B41" s="3"/>
      <c r="C41" s="3"/>
      <c r="D41" s="6"/>
      <c r="E41" s="32" t="str">
        <f t="shared" si="1"/>
        <v/>
      </c>
      <c r="F41" s="103"/>
      <c r="G41" s="103"/>
      <c r="H41" s="107"/>
      <c r="I41" s="107"/>
      <c r="J41" s="107"/>
      <c r="K41" s="38"/>
      <c r="L41" s="38"/>
      <c r="M41" s="38"/>
      <c r="N41" s="38"/>
      <c r="O41" s="56">
        <v>1999</v>
      </c>
      <c r="P41" s="56"/>
      <c r="Q41" s="57"/>
      <c r="R41" s="38"/>
      <c r="S41" s="38"/>
      <c r="T41" s="38"/>
      <c r="U41" s="38"/>
      <c r="V41" s="38"/>
      <c r="W41" s="38"/>
      <c r="X41" s="38"/>
      <c r="Y41" s="38"/>
    </row>
    <row r="42" spans="1:25" x14ac:dyDescent="0.45">
      <c r="A42" s="27"/>
      <c r="B42" s="3"/>
      <c r="C42" s="3"/>
      <c r="D42" s="6"/>
      <c r="E42" s="32" t="str">
        <f t="shared" si="1"/>
        <v/>
      </c>
      <c r="F42" s="103"/>
      <c r="G42" s="103"/>
      <c r="H42" s="107"/>
      <c r="I42" s="107"/>
      <c r="J42" s="107"/>
      <c r="K42" s="38"/>
      <c r="L42" s="38"/>
      <c r="M42" s="38"/>
      <c r="N42" s="38"/>
      <c r="O42" s="56">
        <v>1998</v>
      </c>
      <c r="P42" s="56"/>
      <c r="Q42" s="57"/>
      <c r="R42" s="38"/>
      <c r="S42" s="38"/>
      <c r="T42" s="38"/>
      <c r="U42" s="38"/>
      <c r="V42" s="38"/>
      <c r="W42" s="38"/>
      <c r="X42" s="38"/>
      <c r="Y42" s="38"/>
    </row>
    <row r="43" spans="1:25" x14ac:dyDescent="0.45">
      <c r="A43" s="27"/>
      <c r="B43" s="3"/>
      <c r="C43" s="3"/>
      <c r="D43" s="6"/>
      <c r="E43" s="32" t="str">
        <f t="shared" ref="E43:E68" si="6">IF(C43-B43&gt;0,C43-B43+1,"")</f>
        <v/>
      </c>
      <c r="F43" s="103"/>
      <c r="G43" s="103"/>
      <c r="H43" s="107"/>
      <c r="I43" s="107"/>
      <c r="J43" s="107"/>
      <c r="K43" s="38"/>
      <c r="L43" s="38"/>
      <c r="M43" s="38"/>
      <c r="N43" s="38"/>
      <c r="O43" s="56">
        <v>1997</v>
      </c>
      <c r="P43" s="56"/>
      <c r="Q43" s="57"/>
      <c r="R43" s="38"/>
      <c r="S43" s="38"/>
      <c r="T43" s="38"/>
      <c r="U43" s="38"/>
      <c r="V43" s="38"/>
      <c r="W43" s="38"/>
      <c r="X43" s="38"/>
      <c r="Y43" s="38"/>
    </row>
    <row r="44" spans="1:25" x14ac:dyDescent="0.45">
      <c r="A44" s="27"/>
      <c r="B44" s="3"/>
      <c r="C44" s="3"/>
      <c r="D44" s="6"/>
      <c r="E44" s="32" t="str">
        <f t="shared" si="6"/>
        <v/>
      </c>
      <c r="F44" s="103"/>
      <c r="G44" s="103"/>
      <c r="H44" s="107"/>
      <c r="I44" s="107"/>
      <c r="J44" s="107"/>
      <c r="K44" s="38"/>
      <c r="L44" s="38"/>
      <c r="M44" s="38"/>
      <c r="N44" s="38"/>
      <c r="O44" s="56">
        <v>1996</v>
      </c>
      <c r="P44" s="56"/>
      <c r="Q44" s="57"/>
      <c r="R44" s="38"/>
      <c r="S44" s="38"/>
      <c r="T44" s="38"/>
      <c r="U44" s="38"/>
      <c r="V44" s="38"/>
      <c r="W44" s="38"/>
      <c r="X44" s="38"/>
      <c r="Y44" s="38"/>
    </row>
    <row r="45" spans="1:25" x14ac:dyDescent="0.45">
      <c r="A45" s="27"/>
      <c r="B45" s="3"/>
      <c r="C45" s="3"/>
      <c r="D45" s="6"/>
      <c r="E45" s="32" t="str">
        <f t="shared" si="6"/>
        <v/>
      </c>
      <c r="F45" s="107"/>
      <c r="G45" s="107"/>
      <c r="H45" s="107"/>
      <c r="I45" s="107"/>
      <c r="J45" s="107"/>
      <c r="K45" s="38"/>
      <c r="L45" s="38"/>
      <c r="M45" s="38"/>
      <c r="N45" s="38"/>
      <c r="O45" s="56">
        <v>1995</v>
      </c>
      <c r="P45" s="56"/>
      <c r="Q45" s="57"/>
      <c r="R45" s="38"/>
      <c r="S45" s="38"/>
      <c r="T45" s="38"/>
      <c r="U45" s="38"/>
      <c r="V45" s="38"/>
      <c r="W45" s="38"/>
      <c r="X45" s="38"/>
      <c r="Y45" s="38"/>
    </row>
    <row r="46" spans="1:25" x14ac:dyDescent="0.45">
      <c r="A46" s="27"/>
      <c r="B46" s="3"/>
      <c r="C46" s="3"/>
      <c r="D46" s="6"/>
      <c r="E46" s="32" t="str">
        <f t="shared" si="6"/>
        <v/>
      </c>
      <c r="F46" s="107"/>
      <c r="G46" s="107"/>
      <c r="H46" s="107"/>
      <c r="I46" s="107"/>
      <c r="J46" s="107"/>
      <c r="K46" s="38"/>
      <c r="L46" s="38"/>
      <c r="M46" s="38"/>
      <c r="N46" s="38"/>
      <c r="O46" s="56">
        <v>1994</v>
      </c>
      <c r="P46" s="56"/>
      <c r="Q46" s="57"/>
      <c r="R46" s="38"/>
      <c r="S46" s="38"/>
      <c r="T46" s="38"/>
      <c r="U46" s="38"/>
      <c r="V46" s="38"/>
      <c r="W46" s="38"/>
      <c r="X46" s="38"/>
      <c r="Y46" s="38"/>
    </row>
    <row r="47" spans="1:25" x14ac:dyDescent="0.45">
      <c r="A47" s="27"/>
      <c r="B47" s="3"/>
      <c r="C47" s="3"/>
      <c r="D47" s="6"/>
      <c r="E47" s="32" t="str">
        <f t="shared" si="6"/>
        <v/>
      </c>
      <c r="F47" s="107"/>
      <c r="G47" s="107"/>
      <c r="H47" s="107"/>
      <c r="I47" s="107"/>
      <c r="J47" s="107"/>
      <c r="K47" s="38"/>
      <c r="L47" s="38"/>
      <c r="M47" s="38"/>
      <c r="N47" s="38"/>
      <c r="O47" s="56">
        <v>1993</v>
      </c>
      <c r="P47" s="56"/>
      <c r="Q47" s="57"/>
      <c r="R47" s="38"/>
      <c r="S47" s="38"/>
      <c r="T47" s="38"/>
      <c r="U47" s="38"/>
      <c r="V47" s="38"/>
      <c r="W47" s="38"/>
      <c r="X47" s="38"/>
      <c r="Y47" s="38"/>
    </row>
    <row r="48" spans="1:25" x14ac:dyDescent="0.45">
      <c r="A48" s="27"/>
      <c r="B48" s="3"/>
      <c r="C48" s="3"/>
      <c r="D48" s="6"/>
      <c r="E48" s="32" t="str">
        <f t="shared" si="6"/>
        <v/>
      </c>
      <c r="F48" s="107"/>
      <c r="G48" s="107"/>
      <c r="H48" s="107"/>
      <c r="I48" s="107"/>
      <c r="J48" s="107"/>
      <c r="K48" s="38"/>
      <c r="L48" s="38"/>
      <c r="M48" s="38"/>
      <c r="N48" s="38"/>
      <c r="O48" s="56">
        <v>1992</v>
      </c>
      <c r="P48" s="56"/>
      <c r="Q48" s="57"/>
      <c r="R48" s="38"/>
      <c r="S48" s="38"/>
      <c r="T48" s="38"/>
      <c r="U48" s="38"/>
      <c r="V48" s="38"/>
      <c r="W48" s="38"/>
      <c r="X48" s="38"/>
      <c r="Y48" s="38"/>
    </row>
    <row r="49" spans="1:25" x14ac:dyDescent="0.45">
      <c r="A49" s="27"/>
      <c r="B49" s="3"/>
      <c r="C49" s="3"/>
      <c r="D49" s="6"/>
      <c r="E49" s="32" t="str">
        <f t="shared" si="6"/>
        <v/>
      </c>
      <c r="F49" s="107"/>
      <c r="G49" s="107"/>
      <c r="H49" s="107"/>
      <c r="I49" s="107"/>
      <c r="J49" s="107"/>
      <c r="K49" s="38"/>
      <c r="L49" s="38"/>
      <c r="M49" s="38"/>
      <c r="N49" s="38"/>
      <c r="O49" s="56">
        <v>1991</v>
      </c>
      <c r="P49" s="56"/>
      <c r="Q49" s="57"/>
      <c r="R49" s="38"/>
      <c r="S49" s="38"/>
      <c r="T49" s="38"/>
      <c r="U49" s="38"/>
      <c r="V49" s="38"/>
      <c r="W49" s="38"/>
      <c r="X49" s="38"/>
      <c r="Y49" s="38"/>
    </row>
    <row r="50" spans="1:25" x14ac:dyDescent="0.45">
      <c r="A50" s="27"/>
      <c r="B50" s="3"/>
      <c r="C50" s="3"/>
      <c r="D50" s="6"/>
      <c r="E50" s="32" t="str">
        <f t="shared" si="6"/>
        <v/>
      </c>
      <c r="F50" s="107"/>
      <c r="G50" s="107"/>
      <c r="H50" s="107"/>
      <c r="I50" s="107"/>
      <c r="J50" s="107"/>
      <c r="K50" s="38"/>
      <c r="L50" s="38"/>
      <c r="M50" s="38"/>
      <c r="N50" s="38"/>
      <c r="O50" s="56">
        <v>1990</v>
      </c>
      <c r="P50" s="56"/>
      <c r="Q50" s="57"/>
      <c r="R50" s="38"/>
      <c r="S50" s="38"/>
      <c r="T50" s="38"/>
      <c r="U50" s="38"/>
      <c r="V50" s="38"/>
      <c r="W50" s="38"/>
      <c r="X50" s="38"/>
      <c r="Y50" s="38"/>
    </row>
    <row r="51" spans="1:25" x14ac:dyDescent="0.45">
      <c r="A51" s="27"/>
      <c r="B51" s="3"/>
      <c r="C51" s="3"/>
      <c r="D51" s="6"/>
      <c r="E51" s="32" t="str">
        <f t="shared" si="6"/>
        <v/>
      </c>
      <c r="F51" s="107"/>
      <c r="G51" s="107"/>
      <c r="H51" s="107"/>
      <c r="I51" s="107"/>
      <c r="J51" s="107"/>
      <c r="K51" s="38"/>
      <c r="L51" s="38"/>
      <c r="M51" s="38"/>
      <c r="N51" s="38"/>
      <c r="O51" s="56">
        <v>1989</v>
      </c>
      <c r="P51" s="56"/>
      <c r="Q51" s="57"/>
      <c r="R51" s="38"/>
      <c r="S51" s="38"/>
      <c r="T51" s="38"/>
      <c r="U51" s="38"/>
      <c r="V51" s="38"/>
      <c r="W51" s="38"/>
      <c r="X51" s="38"/>
      <c r="Y51" s="38"/>
    </row>
    <row r="52" spans="1:25" x14ac:dyDescent="0.45">
      <c r="A52" s="27"/>
      <c r="B52" s="4"/>
      <c r="C52" s="4"/>
      <c r="D52" s="6"/>
      <c r="E52" s="32" t="str">
        <f t="shared" si="6"/>
        <v/>
      </c>
      <c r="F52" s="38"/>
      <c r="G52" s="38"/>
      <c r="H52" s="38"/>
      <c r="I52" s="38"/>
      <c r="J52" s="38"/>
      <c r="K52" s="38"/>
      <c r="L52" s="38"/>
      <c r="M52" s="38"/>
      <c r="N52" s="38"/>
      <c r="O52" s="56">
        <v>1988</v>
      </c>
      <c r="P52" s="56"/>
      <c r="Q52" s="57"/>
      <c r="R52" s="38"/>
      <c r="S52" s="38"/>
      <c r="T52" s="38"/>
      <c r="U52" s="38"/>
      <c r="V52" s="38"/>
      <c r="W52" s="38"/>
      <c r="X52" s="38"/>
      <c r="Y52" s="38"/>
    </row>
    <row r="53" spans="1:25" x14ac:dyDescent="0.45">
      <c r="A53" s="27"/>
      <c r="B53" s="4"/>
      <c r="C53" s="4"/>
      <c r="D53" s="6"/>
      <c r="E53" s="32" t="str">
        <f t="shared" si="6"/>
        <v/>
      </c>
      <c r="F53" s="38"/>
      <c r="G53" s="38"/>
      <c r="H53" s="38"/>
      <c r="I53" s="38"/>
      <c r="J53" s="38"/>
      <c r="K53" s="38"/>
      <c r="L53" s="38"/>
      <c r="M53" s="38"/>
      <c r="N53" s="38"/>
      <c r="O53" s="56">
        <v>1987</v>
      </c>
      <c r="P53" s="56"/>
      <c r="Q53" s="57"/>
      <c r="R53" s="38"/>
      <c r="S53" s="38"/>
      <c r="T53" s="38"/>
      <c r="U53" s="38"/>
      <c r="V53" s="38"/>
      <c r="W53" s="38"/>
      <c r="X53" s="38"/>
      <c r="Y53" s="38"/>
    </row>
    <row r="54" spans="1:25" x14ac:dyDescent="0.45">
      <c r="A54" s="27"/>
      <c r="B54" s="4"/>
      <c r="C54" s="4"/>
      <c r="D54" s="6"/>
      <c r="E54" s="32" t="str">
        <f t="shared" si="6"/>
        <v/>
      </c>
      <c r="F54" s="38"/>
      <c r="G54" s="38"/>
      <c r="H54" s="38"/>
      <c r="I54" s="38"/>
      <c r="J54" s="38"/>
      <c r="K54" s="38"/>
      <c r="L54" s="38"/>
      <c r="M54" s="38"/>
      <c r="N54" s="38"/>
      <c r="O54" s="56">
        <v>1986</v>
      </c>
      <c r="P54" s="56"/>
      <c r="Q54" s="57"/>
      <c r="R54" s="38"/>
      <c r="S54" s="38"/>
      <c r="T54" s="38"/>
      <c r="U54" s="38"/>
      <c r="V54" s="38"/>
      <c r="W54" s="38"/>
      <c r="X54" s="38"/>
      <c r="Y54" s="38"/>
    </row>
    <row r="55" spans="1:25" x14ac:dyDescent="0.45">
      <c r="A55" s="27"/>
      <c r="B55" s="4"/>
      <c r="C55" s="4"/>
      <c r="D55" s="6"/>
      <c r="E55" s="32" t="str">
        <f t="shared" si="6"/>
        <v/>
      </c>
      <c r="F55" s="38"/>
      <c r="G55" s="38"/>
      <c r="H55" s="38"/>
      <c r="I55" s="38"/>
      <c r="J55" s="38"/>
      <c r="K55" s="38"/>
      <c r="L55" s="38"/>
      <c r="M55" s="38"/>
      <c r="N55" s="38"/>
      <c r="O55" s="56">
        <v>1985</v>
      </c>
      <c r="P55" s="56"/>
      <c r="Q55" s="57"/>
      <c r="R55" s="38"/>
      <c r="S55" s="38"/>
      <c r="T55" s="38"/>
      <c r="U55" s="38"/>
      <c r="V55" s="38"/>
      <c r="W55" s="38"/>
      <c r="X55" s="38"/>
      <c r="Y55" s="38"/>
    </row>
    <row r="56" spans="1:25" x14ac:dyDescent="0.45">
      <c r="A56" s="27"/>
      <c r="B56" s="4"/>
      <c r="C56" s="4"/>
      <c r="D56" s="6"/>
      <c r="E56" s="32" t="str">
        <f t="shared" si="6"/>
        <v/>
      </c>
      <c r="F56" s="38"/>
      <c r="G56" s="38"/>
      <c r="H56" s="38"/>
      <c r="I56" s="38"/>
      <c r="J56" s="38"/>
      <c r="K56" s="38"/>
      <c r="L56" s="38"/>
      <c r="M56" s="38"/>
      <c r="N56" s="38"/>
      <c r="O56" s="56"/>
      <c r="P56" s="56"/>
      <c r="Q56" s="57"/>
      <c r="R56" s="38"/>
      <c r="S56" s="38"/>
      <c r="T56" s="38"/>
      <c r="U56" s="38"/>
      <c r="V56" s="38"/>
      <c r="W56" s="38"/>
      <c r="X56" s="38"/>
      <c r="Y56" s="38"/>
    </row>
    <row r="57" spans="1:25" x14ac:dyDescent="0.45">
      <c r="A57" s="27"/>
      <c r="B57" s="4"/>
      <c r="C57" s="4"/>
      <c r="D57" s="6"/>
      <c r="E57" s="32" t="str">
        <f t="shared" si="6"/>
        <v/>
      </c>
      <c r="F57" s="38"/>
      <c r="G57" s="38"/>
      <c r="H57" s="38"/>
      <c r="I57" s="38"/>
      <c r="J57" s="38"/>
      <c r="K57" s="38"/>
      <c r="L57" s="38"/>
      <c r="M57" s="38"/>
      <c r="N57" s="38"/>
      <c r="O57" s="56"/>
      <c r="P57" s="56"/>
      <c r="Q57" s="57"/>
      <c r="R57" s="38"/>
      <c r="S57" s="38"/>
      <c r="T57" s="38"/>
      <c r="U57" s="38"/>
      <c r="V57" s="38"/>
      <c r="W57" s="38"/>
      <c r="X57" s="38"/>
      <c r="Y57" s="38"/>
    </row>
    <row r="58" spans="1:25" x14ac:dyDescent="0.45">
      <c r="A58" s="27"/>
      <c r="B58" s="4"/>
      <c r="C58" s="4"/>
      <c r="D58" s="6"/>
      <c r="E58" s="32" t="str">
        <f t="shared" si="6"/>
        <v/>
      </c>
      <c r="F58" s="38"/>
      <c r="G58" s="38"/>
      <c r="H58" s="38"/>
      <c r="I58" s="38"/>
      <c r="J58" s="38"/>
      <c r="K58" s="38"/>
      <c r="L58" s="38"/>
      <c r="M58" s="38"/>
      <c r="N58" s="38"/>
      <c r="O58" s="56"/>
      <c r="P58" s="56"/>
      <c r="Q58" s="57"/>
      <c r="R58" s="38"/>
      <c r="S58" s="38"/>
      <c r="T58" s="38"/>
      <c r="U58" s="38"/>
      <c r="V58" s="38"/>
      <c r="W58" s="38"/>
      <c r="X58" s="38"/>
      <c r="Y58" s="38"/>
    </row>
    <row r="59" spans="1:25" x14ac:dyDescent="0.45">
      <c r="A59" s="27"/>
      <c r="B59" s="4"/>
      <c r="C59" s="4"/>
      <c r="D59" s="6"/>
      <c r="E59" s="32" t="str">
        <f t="shared" si="6"/>
        <v/>
      </c>
      <c r="F59" s="38"/>
      <c r="G59" s="38"/>
      <c r="H59" s="38"/>
      <c r="I59" s="38"/>
      <c r="J59" s="38"/>
      <c r="K59" s="38"/>
      <c r="L59" s="38"/>
      <c r="M59" s="38"/>
      <c r="N59" s="38"/>
      <c r="O59" s="56"/>
      <c r="P59" s="56"/>
      <c r="Q59" s="57"/>
      <c r="R59" s="38"/>
      <c r="S59" s="38"/>
      <c r="T59" s="38"/>
      <c r="U59" s="38"/>
      <c r="V59" s="38"/>
      <c r="W59" s="38"/>
      <c r="X59" s="38"/>
      <c r="Y59" s="38"/>
    </row>
    <row r="60" spans="1:25" x14ac:dyDescent="0.45">
      <c r="A60" s="27"/>
      <c r="B60" s="4"/>
      <c r="C60" s="4"/>
      <c r="D60" s="6"/>
      <c r="E60" s="32" t="str">
        <f t="shared" si="6"/>
        <v/>
      </c>
      <c r="F60" s="38"/>
      <c r="G60" s="38"/>
      <c r="H60" s="38"/>
      <c r="I60" s="38"/>
      <c r="J60" s="38"/>
      <c r="K60" s="38"/>
      <c r="L60" s="38"/>
      <c r="M60" s="38"/>
      <c r="N60" s="38"/>
      <c r="O60" s="56"/>
      <c r="P60" s="56"/>
      <c r="Q60" s="57"/>
      <c r="R60" s="38"/>
      <c r="S60" s="38"/>
      <c r="T60" s="38"/>
      <c r="U60" s="38"/>
      <c r="V60" s="38"/>
      <c r="W60" s="38"/>
      <c r="X60" s="38"/>
      <c r="Y60" s="38"/>
    </row>
    <row r="61" spans="1:25" x14ac:dyDescent="0.45">
      <c r="A61" s="27"/>
      <c r="B61" s="4"/>
      <c r="C61" s="4"/>
      <c r="D61" s="6"/>
      <c r="E61" s="32" t="str">
        <f t="shared" si="6"/>
        <v/>
      </c>
      <c r="F61" s="38"/>
      <c r="G61" s="38"/>
      <c r="H61" s="38"/>
      <c r="I61" s="38"/>
      <c r="J61" s="38"/>
      <c r="K61" s="38"/>
      <c r="L61" s="38"/>
      <c r="M61" s="38"/>
      <c r="N61" s="38"/>
      <c r="O61" s="56"/>
      <c r="P61" s="56"/>
      <c r="Q61" s="57"/>
      <c r="R61" s="38"/>
      <c r="S61" s="38"/>
      <c r="T61" s="38"/>
      <c r="U61" s="38"/>
      <c r="V61" s="38"/>
      <c r="W61" s="38"/>
      <c r="X61" s="38"/>
      <c r="Y61" s="38"/>
    </row>
    <row r="62" spans="1:25" x14ac:dyDescent="0.45">
      <c r="A62" s="27"/>
      <c r="B62" s="4"/>
      <c r="C62" s="4"/>
      <c r="D62" s="6"/>
      <c r="E62" s="32" t="str">
        <f t="shared" si="6"/>
        <v/>
      </c>
      <c r="F62" s="38"/>
      <c r="G62" s="38"/>
      <c r="H62" s="38"/>
      <c r="I62" s="38"/>
      <c r="J62" s="38"/>
      <c r="K62" s="38"/>
      <c r="L62" s="38"/>
      <c r="M62" s="38"/>
      <c r="N62" s="38"/>
      <c r="O62" s="56"/>
      <c r="P62" s="56"/>
      <c r="Q62" s="57"/>
      <c r="R62" s="38"/>
      <c r="S62" s="38"/>
      <c r="T62" s="38"/>
      <c r="U62" s="38"/>
      <c r="V62" s="38"/>
      <c r="W62" s="38"/>
      <c r="X62" s="38"/>
      <c r="Y62" s="38"/>
    </row>
    <row r="63" spans="1:25" x14ac:dyDescent="0.45">
      <c r="A63" s="27"/>
      <c r="B63" s="4"/>
      <c r="C63" s="4"/>
      <c r="D63" s="6"/>
      <c r="E63" s="32" t="str">
        <f t="shared" si="6"/>
        <v/>
      </c>
      <c r="F63" s="38"/>
      <c r="G63" s="38"/>
      <c r="H63" s="38"/>
      <c r="I63" s="38"/>
      <c r="J63" s="38"/>
      <c r="K63" s="38"/>
      <c r="L63" s="38"/>
      <c r="M63" s="38"/>
      <c r="N63" s="38"/>
      <c r="O63" s="56"/>
      <c r="P63" s="56"/>
      <c r="Q63" s="57"/>
      <c r="R63" s="38"/>
      <c r="S63" s="38"/>
      <c r="T63" s="38"/>
      <c r="U63" s="38"/>
      <c r="V63" s="38"/>
      <c r="W63" s="38"/>
      <c r="X63" s="38"/>
      <c r="Y63" s="38"/>
    </row>
    <row r="64" spans="1:25" x14ac:dyDescent="0.45">
      <c r="A64" s="27"/>
      <c r="B64" s="4"/>
      <c r="C64" s="4"/>
      <c r="D64" s="6"/>
      <c r="E64" s="32" t="str">
        <f t="shared" si="6"/>
        <v/>
      </c>
      <c r="F64" s="38"/>
      <c r="G64" s="38"/>
      <c r="H64" s="38"/>
      <c r="I64" s="38"/>
      <c r="J64" s="38"/>
      <c r="K64" s="38"/>
      <c r="L64" s="38"/>
      <c r="M64" s="38"/>
      <c r="N64" s="38"/>
      <c r="O64" s="56"/>
      <c r="P64" s="56"/>
      <c r="Q64" s="57"/>
      <c r="R64" s="38"/>
      <c r="S64" s="38"/>
      <c r="T64" s="38"/>
      <c r="U64" s="38"/>
      <c r="V64" s="38"/>
      <c r="W64" s="38"/>
      <c r="X64" s="38"/>
      <c r="Y64" s="38"/>
    </row>
    <row r="65" spans="1:25" x14ac:dyDescent="0.45">
      <c r="A65" s="27"/>
      <c r="B65" s="4"/>
      <c r="C65" s="4"/>
      <c r="D65" s="6"/>
      <c r="E65" s="32" t="str">
        <f t="shared" si="6"/>
        <v/>
      </c>
      <c r="F65" s="38"/>
      <c r="G65" s="38"/>
      <c r="H65" s="38"/>
      <c r="I65" s="38"/>
      <c r="J65" s="38"/>
      <c r="K65" s="38"/>
      <c r="L65" s="38"/>
      <c r="M65" s="38"/>
      <c r="N65" s="38"/>
      <c r="O65" s="56"/>
      <c r="P65" s="56"/>
      <c r="Q65" s="57"/>
      <c r="R65" s="38"/>
      <c r="S65" s="38"/>
      <c r="T65" s="38"/>
      <c r="U65" s="38"/>
      <c r="V65" s="38"/>
      <c r="W65" s="38"/>
      <c r="X65" s="38"/>
      <c r="Y65" s="38"/>
    </row>
    <row r="66" spans="1:25" x14ac:dyDescent="0.45">
      <c r="A66" s="27"/>
      <c r="B66" s="4"/>
      <c r="C66" s="4"/>
      <c r="D66" s="6"/>
      <c r="E66" s="32" t="str">
        <f t="shared" si="6"/>
        <v/>
      </c>
      <c r="F66" s="38"/>
      <c r="G66" s="38"/>
      <c r="H66" s="38"/>
      <c r="I66" s="38"/>
      <c r="J66" s="38"/>
      <c r="K66" s="38"/>
      <c r="L66" s="38"/>
      <c r="M66" s="38"/>
      <c r="N66" s="38"/>
      <c r="O66" s="56"/>
      <c r="P66" s="56"/>
      <c r="Q66" s="57"/>
      <c r="R66" s="38"/>
      <c r="S66" s="38"/>
      <c r="T66" s="38"/>
      <c r="U66" s="38"/>
      <c r="V66" s="38"/>
      <c r="W66" s="38"/>
      <c r="X66" s="38"/>
      <c r="Y66" s="38"/>
    </row>
    <row r="67" spans="1:25" x14ac:dyDescent="0.45">
      <c r="A67" s="27"/>
      <c r="B67" s="4"/>
      <c r="C67" s="4"/>
      <c r="D67" s="6"/>
      <c r="E67" s="32" t="str">
        <f t="shared" si="6"/>
        <v/>
      </c>
      <c r="F67" s="38"/>
      <c r="G67" s="38"/>
      <c r="H67" s="38"/>
      <c r="I67" s="38"/>
      <c r="J67" s="38"/>
      <c r="K67" s="38"/>
      <c r="L67" s="38"/>
      <c r="M67" s="38"/>
      <c r="N67" s="38"/>
      <c r="O67" s="56"/>
      <c r="P67" s="56"/>
      <c r="Q67" s="57"/>
      <c r="R67" s="38"/>
      <c r="S67" s="38"/>
      <c r="T67" s="38"/>
      <c r="U67" s="38"/>
      <c r="V67" s="38"/>
      <c r="W67" s="38"/>
      <c r="X67" s="38"/>
      <c r="Y67" s="38"/>
    </row>
    <row r="68" spans="1:25" ht="14.65" thickBot="1" x14ac:dyDescent="0.5">
      <c r="A68" s="29"/>
      <c r="B68" s="5"/>
      <c r="C68" s="5"/>
      <c r="D68" s="6"/>
      <c r="E68" s="33" t="str">
        <f t="shared" si="6"/>
        <v/>
      </c>
      <c r="F68" s="38"/>
      <c r="G68" s="38"/>
      <c r="H68" s="38"/>
      <c r="I68" s="38"/>
      <c r="J68" s="38"/>
      <c r="K68" s="38"/>
      <c r="L68" s="38"/>
      <c r="M68" s="38"/>
      <c r="N68" s="38"/>
      <c r="O68" s="56"/>
      <c r="P68" s="56"/>
      <c r="Q68" s="57"/>
      <c r="R68" s="38"/>
      <c r="S68" s="38"/>
      <c r="T68" s="38"/>
      <c r="U68" s="38"/>
      <c r="V68" s="38"/>
      <c r="W68" s="38"/>
      <c r="X68" s="38"/>
      <c r="Y68" s="38"/>
    </row>
    <row r="69" spans="1:25" x14ac:dyDescent="0.45">
      <c r="A69" s="38"/>
      <c r="B69" s="38"/>
      <c r="C69" s="38"/>
      <c r="D69" s="38"/>
      <c r="E69" s="38"/>
      <c r="F69" s="38"/>
      <c r="G69" s="38"/>
      <c r="H69" s="38"/>
      <c r="I69" s="38"/>
      <c r="J69" s="38"/>
      <c r="K69" s="38"/>
      <c r="L69" s="38"/>
      <c r="M69" s="38"/>
      <c r="N69" s="38"/>
      <c r="O69" s="56"/>
      <c r="P69" s="56"/>
      <c r="Q69" s="57"/>
      <c r="R69" s="38"/>
      <c r="S69" s="38"/>
      <c r="T69" s="38"/>
      <c r="U69" s="38"/>
      <c r="V69" s="38"/>
      <c r="W69" s="38"/>
      <c r="X69" s="38"/>
      <c r="Y69" s="38"/>
    </row>
    <row r="70" spans="1:25" x14ac:dyDescent="0.45">
      <c r="O70" s="56"/>
      <c r="P70" s="56"/>
      <c r="Q70" s="57"/>
    </row>
    <row r="71" spans="1:25" x14ac:dyDescent="0.45">
      <c r="O71" s="56"/>
      <c r="P71" s="56"/>
      <c r="Q71" s="57"/>
    </row>
    <row r="72" spans="1:25" x14ac:dyDescent="0.45">
      <c r="A72" s="183"/>
      <c r="B72" s="183"/>
      <c r="C72" s="183"/>
      <c r="D72" s="183"/>
      <c r="E72" s="183"/>
      <c r="F72" s="68"/>
      <c r="G72" s="38"/>
      <c r="H72" s="38"/>
      <c r="O72" s="56"/>
      <c r="P72" s="56"/>
      <c r="Q72" s="57"/>
    </row>
    <row r="73" spans="1:25" x14ac:dyDescent="0.45">
      <c r="A73" s="181"/>
      <c r="B73" s="181"/>
      <c r="C73" s="181"/>
      <c r="D73" s="181"/>
      <c r="E73" s="181"/>
      <c r="F73" s="69"/>
      <c r="O73" s="56"/>
      <c r="P73" s="56"/>
      <c r="Q73" s="57"/>
    </row>
    <row r="74" spans="1:25" x14ac:dyDescent="0.45">
      <c r="A74" s="181"/>
      <c r="B74" s="181"/>
      <c r="C74" s="181"/>
      <c r="D74" s="181"/>
      <c r="E74" s="181"/>
      <c r="F74" s="69"/>
      <c r="O74" s="56"/>
      <c r="P74" s="56"/>
      <c r="Q74" s="57"/>
    </row>
    <row r="75" spans="1:25" x14ac:dyDescent="0.45">
      <c r="A75" s="181"/>
      <c r="B75" s="181"/>
      <c r="C75" s="181"/>
      <c r="D75" s="181"/>
      <c r="E75" s="181"/>
      <c r="F75" s="69"/>
      <c r="O75" s="56"/>
      <c r="P75" s="56"/>
      <c r="Q75" s="57"/>
    </row>
    <row r="76" spans="1:25" x14ac:dyDescent="0.45">
      <c r="A76" s="181"/>
      <c r="B76" s="181"/>
      <c r="C76" s="181"/>
      <c r="D76" s="181"/>
      <c r="E76" s="181"/>
      <c r="F76" s="69"/>
      <c r="O76" s="56"/>
      <c r="P76" s="56"/>
      <c r="Q76" s="57"/>
    </row>
    <row r="77" spans="1:25" x14ac:dyDescent="0.45">
      <c r="A77" s="181"/>
      <c r="B77" s="181"/>
      <c r="C77" s="181"/>
      <c r="D77" s="181"/>
      <c r="E77" s="181"/>
      <c r="F77" s="69"/>
      <c r="O77" s="56"/>
      <c r="P77" s="56"/>
      <c r="Q77" s="57"/>
    </row>
    <row r="78" spans="1:25" x14ac:dyDescent="0.45">
      <c r="A78" s="181"/>
      <c r="B78" s="181"/>
      <c r="C78" s="181"/>
      <c r="D78" s="181"/>
      <c r="E78" s="181"/>
      <c r="F78" s="69"/>
      <c r="O78" s="56"/>
      <c r="P78" s="56"/>
      <c r="Q78" s="57"/>
    </row>
    <row r="79" spans="1:25" x14ac:dyDescent="0.45">
      <c r="A79" s="181"/>
      <c r="B79" s="181"/>
      <c r="C79" s="181"/>
      <c r="D79" s="181"/>
      <c r="E79" s="181"/>
      <c r="F79" s="69"/>
      <c r="O79" s="56"/>
      <c r="P79" s="56"/>
      <c r="Q79" s="57"/>
    </row>
    <row r="80" spans="1:25" x14ac:dyDescent="0.45">
      <c r="A80" s="181"/>
      <c r="B80" s="181"/>
      <c r="C80" s="181"/>
      <c r="D80" s="181"/>
      <c r="E80" s="181"/>
      <c r="F80" s="69"/>
      <c r="O80" s="56"/>
      <c r="P80" s="56"/>
      <c r="Q80" s="57"/>
    </row>
    <row r="81" spans="1:17" x14ac:dyDescent="0.45">
      <c r="A81" s="181"/>
      <c r="B81" s="181"/>
      <c r="C81" s="181"/>
      <c r="D81" s="181"/>
      <c r="E81" s="181"/>
      <c r="F81" s="69"/>
      <c r="O81" s="56"/>
      <c r="P81" s="56"/>
      <c r="Q81" s="57"/>
    </row>
    <row r="82" spans="1:17" x14ac:dyDescent="0.45">
      <c r="A82" s="181"/>
      <c r="B82" s="181"/>
      <c r="C82" s="181"/>
      <c r="D82" s="181"/>
      <c r="E82" s="181"/>
      <c r="F82" s="69"/>
      <c r="O82" s="56"/>
      <c r="P82" s="56"/>
      <c r="Q82" s="57"/>
    </row>
    <row r="83" spans="1:17" x14ac:dyDescent="0.45">
      <c r="A83" s="181"/>
      <c r="B83" s="181"/>
      <c r="C83" s="181"/>
      <c r="D83" s="181"/>
      <c r="E83" s="181"/>
      <c r="F83" s="69"/>
      <c r="O83" s="56"/>
      <c r="P83" s="56"/>
      <c r="Q83" s="57"/>
    </row>
    <row r="84" spans="1:17" x14ac:dyDescent="0.45">
      <c r="A84" s="181"/>
      <c r="B84" s="181"/>
      <c r="C84" s="181"/>
      <c r="D84" s="181"/>
      <c r="E84" s="181"/>
      <c r="F84" s="69"/>
      <c r="O84" s="56"/>
      <c r="P84" s="56"/>
      <c r="Q84" s="57"/>
    </row>
    <row r="85" spans="1:17" x14ac:dyDescent="0.45">
      <c r="A85" s="181"/>
      <c r="B85" s="181"/>
      <c r="C85" s="181"/>
      <c r="D85" s="181"/>
      <c r="E85" s="181"/>
      <c r="F85" s="69"/>
      <c r="O85" s="56"/>
      <c r="P85" s="56"/>
      <c r="Q85" s="57"/>
    </row>
    <row r="86" spans="1:17" x14ac:dyDescent="0.45">
      <c r="A86" s="181"/>
      <c r="B86" s="181"/>
      <c r="C86" s="181"/>
      <c r="D86" s="181"/>
      <c r="E86" s="181"/>
      <c r="F86" s="69"/>
      <c r="O86" s="56"/>
      <c r="P86" s="56"/>
      <c r="Q86" s="57"/>
    </row>
    <row r="87" spans="1:17" x14ac:dyDescent="0.45">
      <c r="A87" s="181"/>
      <c r="B87" s="181"/>
      <c r="C87" s="181"/>
      <c r="D87" s="181"/>
      <c r="E87" s="181"/>
      <c r="F87" s="69"/>
      <c r="O87" s="56"/>
      <c r="P87" s="56"/>
      <c r="Q87" s="57"/>
    </row>
    <row r="88" spans="1:17" x14ac:dyDescent="0.45">
      <c r="A88" s="181"/>
      <c r="B88" s="181"/>
      <c r="C88" s="181"/>
      <c r="D88" s="181"/>
      <c r="E88" s="181"/>
      <c r="F88" s="69"/>
      <c r="O88" s="56"/>
      <c r="P88" s="56"/>
      <c r="Q88" s="57"/>
    </row>
    <row r="89" spans="1:17" x14ac:dyDescent="0.45">
      <c r="A89" s="181"/>
      <c r="B89" s="181"/>
      <c r="C89" s="181"/>
      <c r="D89" s="181"/>
      <c r="E89" s="181"/>
      <c r="F89" s="69"/>
      <c r="O89" s="56"/>
      <c r="P89" s="56"/>
      <c r="Q89" s="57"/>
    </row>
    <row r="90" spans="1:17" x14ac:dyDescent="0.45">
      <c r="A90" s="181"/>
      <c r="B90" s="181"/>
      <c r="C90" s="181"/>
      <c r="D90" s="181"/>
      <c r="E90" s="181"/>
      <c r="F90" s="69"/>
      <c r="O90" s="56"/>
      <c r="P90" s="56"/>
      <c r="Q90" s="57"/>
    </row>
    <row r="91" spans="1:17" x14ac:dyDescent="0.45">
      <c r="A91" s="181"/>
      <c r="B91" s="181"/>
      <c r="C91" s="181"/>
      <c r="D91" s="181"/>
      <c r="E91" s="181"/>
      <c r="F91" s="181"/>
      <c r="O91" s="56"/>
      <c r="P91" s="56"/>
      <c r="Q91" s="57"/>
    </row>
    <row r="92" spans="1:17" x14ac:dyDescent="0.45">
      <c r="A92" s="181"/>
      <c r="B92" s="181"/>
      <c r="C92" s="181"/>
      <c r="D92" s="181"/>
      <c r="E92" s="181"/>
      <c r="F92" s="181"/>
      <c r="O92" s="56"/>
      <c r="P92" s="56"/>
      <c r="Q92" s="57"/>
    </row>
    <row r="93" spans="1:17" x14ac:dyDescent="0.45">
      <c r="A93" s="181"/>
      <c r="B93" s="181"/>
      <c r="C93" s="181"/>
      <c r="D93" s="181"/>
      <c r="E93" s="181"/>
      <c r="F93" s="69"/>
      <c r="O93" s="56"/>
      <c r="P93" s="56"/>
      <c r="Q93" s="57"/>
    </row>
    <row r="94" spans="1:17" x14ac:dyDescent="0.45">
      <c r="A94" s="181"/>
      <c r="B94" s="181"/>
      <c r="C94" s="181"/>
      <c r="D94" s="181"/>
      <c r="E94" s="181"/>
      <c r="F94" s="69"/>
      <c r="O94" s="56"/>
      <c r="P94" s="56"/>
      <c r="Q94" s="57"/>
    </row>
    <row r="95" spans="1:17" x14ac:dyDescent="0.45">
      <c r="A95" s="181"/>
      <c r="B95" s="181"/>
      <c r="C95" s="181"/>
      <c r="D95" s="181"/>
      <c r="E95" s="181"/>
      <c r="F95" s="69"/>
      <c r="O95" s="56"/>
      <c r="P95" s="56"/>
      <c r="Q95" s="57"/>
    </row>
    <row r="96" spans="1:17" x14ac:dyDescent="0.45">
      <c r="A96" s="181"/>
      <c r="B96" s="181"/>
      <c r="C96" s="181"/>
      <c r="D96" s="181"/>
      <c r="E96" s="181"/>
      <c r="F96" s="69"/>
      <c r="O96" s="56"/>
      <c r="P96" s="56"/>
      <c r="Q96" s="57"/>
    </row>
    <row r="97" spans="1:17" x14ac:dyDescent="0.45">
      <c r="A97" s="181"/>
      <c r="B97" s="181"/>
      <c r="C97" s="181"/>
      <c r="D97" s="181"/>
      <c r="E97" s="181"/>
      <c r="F97" s="69"/>
      <c r="O97" s="56"/>
      <c r="P97" s="56"/>
      <c r="Q97" s="57"/>
    </row>
    <row r="98" spans="1:17" x14ac:dyDescent="0.45">
      <c r="A98" s="181"/>
      <c r="B98" s="181"/>
      <c r="C98" s="181"/>
      <c r="D98" s="181"/>
      <c r="E98" s="181"/>
      <c r="F98" s="69"/>
      <c r="O98" s="56"/>
      <c r="P98" s="56"/>
      <c r="Q98" s="57"/>
    </row>
    <row r="99" spans="1:17" x14ac:dyDescent="0.45">
      <c r="A99" s="181"/>
      <c r="B99" s="181"/>
      <c r="C99" s="181"/>
      <c r="D99" s="181"/>
      <c r="E99" s="181"/>
      <c r="F99" s="69"/>
      <c r="O99" s="56"/>
      <c r="P99" s="56"/>
      <c r="Q99" s="57"/>
    </row>
    <row r="100" spans="1:17" x14ac:dyDescent="0.45">
      <c r="A100" s="181"/>
      <c r="B100" s="181"/>
      <c r="C100" s="181"/>
      <c r="D100" s="181"/>
      <c r="E100" s="70"/>
      <c r="F100" s="69"/>
      <c r="O100" s="71"/>
      <c r="P100" s="71"/>
    </row>
    <row r="101" spans="1:17" x14ac:dyDescent="0.45">
      <c r="A101" s="181"/>
      <c r="B101" s="181"/>
      <c r="C101" s="181"/>
      <c r="D101" s="181"/>
      <c r="E101" s="70"/>
      <c r="F101" s="69"/>
      <c r="O101" s="71"/>
      <c r="P101" s="71"/>
    </row>
    <row r="102" spans="1:17" x14ac:dyDescent="0.45">
      <c r="A102" s="181"/>
      <c r="B102" s="181"/>
      <c r="C102" s="181"/>
      <c r="D102" s="181"/>
      <c r="E102" s="181"/>
      <c r="F102" s="69"/>
    </row>
    <row r="103" spans="1:17" x14ac:dyDescent="0.45">
      <c r="A103" s="181"/>
      <c r="B103" s="181"/>
      <c r="C103" s="181"/>
      <c r="D103" s="181"/>
      <c r="E103" s="181"/>
      <c r="F103" s="69"/>
    </row>
    <row r="104" spans="1:17" x14ac:dyDescent="0.45">
      <c r="A104" s="72"/>
      <c r="B104" s="72"/>
      <c r="C104" s="72"/>
      <c r="D104" s="72"/>
    </row>
    <row r="105" spans="1:17" x14ac:dyDescent="0.45">
      <c r="A105" s="72"/>
      <c r="B105" s="72"/>
      <c r="C105" s="72"/>
      <c r="D105" s="72"/>
    </row>
  </sheetData>
  <sheetProtection algorithmName="SHA-512" hashValue="o9pC0Zp18ddu8JTis+S2LoQ50sYMuuMpAP6L3BX49ykBXd4Iwca19n8tM3JBp6pEkKq1XlJzPlhTGtFP4tLgMg==" saltValue="8l9AFZDlU2Uv0IZ8zMuhNA==" spinCount="100000" sheet="1" selectLockedCells="1"/>
  <mergeCells count="45">
    <mergeCell ref="J28:J29"/>
    <mergeCell ref="A1:N1"/>
    <mergeCell ref="A2:N2"/>
    <mergeCell ref="A72:E72"/>
    <mergeCell ref="A17:E17"/>
    <mergeCell ref="J16:J17"/>
    <mergeCell ref="K16:K17"/>
    <mergeCell ref="L16:L17"/>
    <mergeCell ref="A5:A6"/>
    <mergeCell ref="B5:B6"/>
    <mergeCell ref="E13:K13"/>
    <mergeCell ref="E14:K14"/>
    <mergeCell ref="E15:K15"/>
    <mergeCell ref="E11:K11"/>
    <mergeCell ref="A73:E73"/>
    <mergeCell ref="A74:E74"/>
    <mergeCell ref="A75:E75"/>
    <mergeCell ref="A76:E76"/>
    <mergeCell ref="A77:E77"/>
    <mergeCell ref="A78:E78"/>
    <mergeCell ref="A103:E103"/>
    <mergeCell ref="A102:E102"/>
    <mergeCell ref="A101:D101"/>
    <mergeCell ref="A100:D100"/>
    <mergeCell ref="A79:E79"/>
    <mergeCell ref="A80:E80"/>
    <mergeCell ref="A81:E81"/>
    <mergeCell ref="A82:E82"/>
    <mergeCell ref="A83:E83"/>
    <mergeCell ref="A84:E84"/>
    <mergeCell ref="A90:E90"/>
    <mergeCell ref="A96:E96"/>
    <mergeCell ref="A93:E93"/>
    <mergeCell ref="A98:E98"/>
    <mergeCell ref="A88:E88"/>
    <mergeCell ref="A99:E99"/>
    <mergeCell ref="A85:E85"/>
    <mergeCell ref="A86:E86"/>
    <mergeCell ref="A87:E87"/>
    <mergeCell ref="A89:E89"/>
    <mergeCell ref="A91:F91"/>
    <mergeCell ref="A92:F92"/>
    <mergeCell ref="A94:E94"/>
    <mergeCell ref="A95:E95"/>
    <mergeCell ref="A97:E97"/>
  </mergeCells>
  <dataValidations count="3">
    <dataValidation type="date" allowBlank="1" showInputMessage="1" showErrorMessage="1" sqref="C19:C68">
      <formula1>27395</formula1>
      <formula2>44620</formula2>
    </dataValidation>
    <dataValidation type="list" allowBlank="1" showInputMessage="1" showErrorMessage="1" sqref="B5">
      <formula1>$O$18:$O$55</formula1>
    </dataValidation>
    <dataValidation type="list" allowBlank="1" showInputMessage="1" showErrorMessage="1" sqref="D19:D68">
      <formula1>$F$35:$F$37</formula1>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showRowColHeaders="0" zoomScale="85" zoomScaleNormal="85" workbookViewId="0">
      <selection activeCell="B4" sqref="B4"/>
    </sheetView>
  </sheetViews>
  <sheetFormatPr baseColWidth="10" defaultRowHeight="14.25" x14ac:dyDescent="0.45"/>
  <cols>
    <col min="1" max="1" width="63.86328125" style="39" customWidth="1"/>
    <col min="2" max="2" width="11.1328125" style="39" customWidth="1"/>
    <col min="3" max="3" width="14.3984375" style="39" customWidth="1"/>
    <col min="4" max="4" width="16.46484375" style="39" customWidth="1"/>
    <col min="5" max="5" width="10.6640625" style="39"/>
    <col min="6" max="6" width="2.73046875" style="39" customWidth="1"/>
    <col min="7" max="8" width="10.6640625" style="39"/>
    <col min="9" max="9" width="8.9296875" style="39" customWidth="1"/>
    <col min="10" max="11" width="9.86328125" style="39" customWidth="1"/>
    <col min="12" max="12" width="11" style="39" customWidth="1"/>
    <col min="13" max="16384" width="10.6640625" style="39"/>
  </cols>
  <sheetData>
    <row r="1" spans="1:25" ht="103.15" customHeight="1" x14ac:dyDescent="0.45">
      <c r="A1" s="174" t="s">
        <v>159</v>
      </c>
      <c r="B1" s="174"/>
      <c r="C1" s="174"/>
      <c r="D1" s="174"/>
      <c r="E1" s="174"/>
      <c r="F1" s="174"/>
      <c r="G1" s="174"/>
      <c r="H1" s="174"/>
      <c r="I1" s="174"/>
      <c r="J1" s="174"/>
      <c r="K1" s="174"/>
      <c r="L1" s="174"/>
      <c r="M1" s="174"/>
      <c r="N1" s="174"/>
      <c r="O1" s="37"/>
      <c r="P1" s="37"/>
      <c r="Q1" s="38"/>
      <c r="R1" s="38"/>
      <c r="S1" s="38"/>
      <c r="T1" s="38"/>
      <c r="U1" s="38"/>
      <c r="V1" s="38"/>
      <c r="W1" s="38"/>
      <c r="X1" s="38"/>
      <c r="Y1" s="38"/>
    </row>
    <row r="2" spans="1:25" ht="11.25" customHeight="1" x14ac:dyDescent="0.45">
      <c r="A2" s="175"/>
      <c r="B2" s="175"/>
      <c r="C2" s="175"/>
      <c r="D2" s="175"/>
      <c r="E2" s="175"/>
      <c r="F2" s="175"/>
      <c r="G2" s="175"/>
      <c r="H2" s="175"/>
      <c r="I2" s="175"/>
      <c r="J2" s="175"/>
      <c r="K2" s="175"/>
      <c r="L2" s="175"/>
      <c r="M2" s="175"/>
      <c r="N2" s="175"/>
      <c r="O2" s="38"/>
      <c r="P2" s="38"/>
      <c r="Q2" s="38"/>
      <c r="R2" s="38"/>
      <c r="S2" s="38"/>
      <c r="T2" s="38"/>
      <c r="U2" s="38"/>
      <c r="V2" s="38"/>
      <c r="W2" s="38"/>
      <c r="X2" s="38"/>
      <c r="Y2" s="38"/>
    </row>
    <row r="3" spans="1:25" ht="11.25" customHeight="1" thickBot="1" x14ac:dyDescent="0.5">
      <c r="A3" s="40"/>
      <c r="B3" s="40"/>
      <c r="C3" s="40"/>
      <c r="D3" s="40"/>
      <c r="E3" s="40"/>
      <c r="F3" s="40"/>
      <c r="G3" s="40"/>
      <c r="H3" s="40"/>
      <c r="I3" s="40"/>
      <c r="J3" s="40"/>
      <c r="K3" s="40"/>
      <c r="L3" s="40"/>
      <c r="M3" s="40"/>
      <c r="N3" s="40"/>
      <c r="O3" s="38"/>
      <c r="P3" s="38"/>
      <c r="Q3" s="38"/>
      <c r="R3" s="38"/>
      <c r="S3" s="38"/>
      <c r="T3" s="38"/>
      <c r="U3" s="38"/>
      <c r="V3" s="38"/>
      <c r="W3" s="38"/>
      <c r="X3" s="38"/>
      <c r="Y3" s="38"/>
    </row>
    <row r="4" spans="1:25" ht="39.75" customHeight="1" thickBot="1" x14ac:dyDescent="0.5">
      <c r="A4" s="41" t="s">
        <v>160</v>
      </c>
      <c r="B4" s="73">
        <v>0</v>
      </c>
      <c r="C4" s="42" t="s">
        <v>21</v>
      </c>
      <c r="D4" s="42" t="s">
        <v>19</v>
      </c>
      <c r="E4" s="43"/>
      <c r="F4" s="43"/>
      <c r="G4" s="44" t="s">
        <v>163</v>
      </c>
      <c r="H4" s="45"/>
      <c r="I4" s="45"/>
      <c r="J4" s="43"/>
      <c r="K4" s="43"/>
      <c r="L4" s="176">
        <f>B4*1.5</f>
        <v>0</v>
      </c>
      <c r="M4" s="177"/>
      <c r="N4" s="40"/>
      <c r="O4" s="38"/>
      <c r="P4" s="38"/>
      <c r="Q4" s="38"/>
      <c r="R4" s="38"/>
      <c r="S4" s="38"/>
      <c r="T4" s="38"/>
      <c r="U4" s="38"/>
      <c r="V4" s="38"/>
      <c r="W4" s="38"/>
      <c r="X4" s="38"/>
      <c r="Y4" s="38"/>
    </row>
    <row r="5" spans="1:25" ht="42.85" customHeight="1" thickBot="1" x14ac:dyDescent="0.5">
      <c r="A5" s="46" t="s">
        <v>161</v>
      </c>
      <c r="B5" s="73">
        <v>0</v>
      </c>
      <c r="C5" s="40"/>
      <c r="D5" s="40"/>
      <c r="E5" s="43"/>
      <c r="F5" s="43"/>
      <c r="G5" s="44" t="s">
        <v>164</v>
      </c>
      <c r="H5" s="45"/>
      <c r="I5" s="45"/>
      <c r="J5" s="43"/>
      <c r="K5" s="43"/>
      <c r="L5" s="176">
        <f>B5*0.5</f>
        <v>0</v>
      </c>
      <c r="M5" s="177"/>
      <c r="N5" s="40"/>
      <c r="O5" s="38"/>
      <c r="P5" s="38"/>
      <c r="Q5" s="38"/>
      <c r="R5" s="38"/>
      <c r="S5" s="38"/>
      <c r="T5" s="38"/>
      <c r="U5" s="38"/>
      <c r="V5" s="38"/>
      <c r="W5" s="38"/>
      <c r="X5" s="38"/>
      <c r="Y5" s="38"/>
    </row>
    <row r="6" spans="1:25" ht="37.9" customHeight="1" thickBot="1" x14ac:dyDescent="0.5">
      <c r="A6" s="187" t="s">
        <v>162</v>
      </c>
      <c r="B6" s="184">
        <v>0</v>
      </c>
      <c r="C6" s="40"/>
      <c r="D6" s="40"/>
      <c r="E6" s="43"/>
      <c r="F6" s="43"/>
      <c r="G6" s="44" t="s">
        <v>165</v>
      </c>
      <c r="H6" s="45"/>
      <c r="I6" s="45"/>
      <c r="J6" s="43"/>
      <c r="K6" s="43"/>
      <c r="L6" s="176">
        <f>B6*0.1</f>
        <v>0</v>
      </c>
      <c r="M6" s="177"/>
      <c r="N6" s="40"/>
      <c r="O6" s="38"/>
      <c r="P6" s="38"/>
      <c r="Q6" s="38"/>
      <c r="R6" s="38"/>
      <c r="S6" s="38"/>
      <c r="T6" s="38"/>
      <c r="U6" s="38"/>
      <c r="V6" s="38"/>
      <c r="W6" s="38"/>
      <c r="X6" s="38"/>
      <c r="Y6" s="38"/>
    </row>
    <row r="7" spans="1:25" ht="15" customHeight="1" x14ac:dyDescent="0.45">
      <c r="A7" s="188"/>
      <c r="B7" s="185"/>
      <c r="C7" s="40"/>
      <c r="D7" s="40"/>
      <c r="N7" s="40"/>
      <c r="O7" s="38"/>
      <c r="P7" s="38"/>
      <c r="Q7" s="38"/>
      <c r="R7" s="38"/>
      <c r="S7" s="38"/>
      <c r="T7" s="38"/>
      <c r="U7" s="38"/>
      <c r="V7" s="38"/>
      <c r="W7" s="38"/>
      <c r="X7" s="38"/>
      <c r="Y7" s="38"/>
    </row>
    <row r="8" spans="1:25" ht="15" customHeight="1" x14ac:dyDescent="0.45">
      <c r="A8" s="188"/>
      <c r="B8" s="185"/>
      <c r="C8" s="40"/>
      <c r="D8" s="40"/>
      <c r="E8" s="47"/>
      <c r="F8" s="47"/>
      <c r="G8" s="47"/>
      <c r="H8" s="48"/>
      <c r="I8" s="48"/>
      <c r="J8" s="40"/>
      <c r="K8" s="40"/>
      <c r="L8" s="49"/>
      <c r="M8" s="40"/>
      <c r="N8" s="40"/>
      <c r="O8" s="38"/>
      <c r="P8" s="38"/>
      <c r="Q8" s="38"/>
      <c r="R8" s="38"/>
      <c r="S8" s="38"/>
      <c r="T8" s="38"/>
      <c r="U8" s="38"/>
      <c r="V8" s="38"/>
      <c r="W8" s="38"/>
      <c r="X8" s="38"/>
      <c r="Y8" s="38"/>
    </row>
    <row r="9" spans="1:25" ht="15" customHeight="1" x14ac:dyDescent="0.45">
      <c r="A9" s="188"/>
      <c r="B9" s="185"/>
      <c r="C9" s="40"/>
      <c r="D9" s="40"/>
      <c r="E9" s="40"/>
      <c r="F9" s="40"/>
      <c r="G9" s="47"/>
      <c r="H9" s="48"/>
      <c r="I9" s="48"/>
      <c r="J9" s="40"/>
      <c r="K9" s="40"/>
      <c r="L9" s="49"/>
      <c r="M9" s="40"/>
      <c r="N9" s="40"/>
      <c r="O9" s="38"/>
      <c r="P9" s="38"/>
      <c r="Q9" s="38"/>
      <c r="R9" s="38"/>
      <c r="S9" s="38"/>
      <c r="T9" s="38"/>
      <c r="U9" s="38"/>
      <c r="V9" s="38"/>
      <c r="W9" s="38"/>
      <c r="X9" s="38"/>
      <c r="Y9" s="38"/>
    </row>
    <row r="10" spans="1:25" ht="15" customHeight="1" thickBot="1" x14ac:dyDescent="0.5">
      <c r="A10" s="189"/>
      <c r="B10" s="186"/>
      <c r="C10" s="40"/>
      <c r="D10" s="40"/>
      <c r="E10" s="40"/>
      <c r="F10" s="40"/>
      <c r="G10" s="47"/>
      <c r="H10" s="48"/>
      <c r="I10" s="48"/>
      <c r="J10" s="40"/>
      <c r="K10" s="40"/>
      <c r="L10" s="49"/>
      <c r="M10" s="40"/>
      <c r="N10" s="40"/>
      <c r="O10" s="38"/>
      <c r="P10" s="38"/>
      <c r="Q10" s="38"/>
      <c r="R10" s="38"/>
      <c r="S10" s="38"/>
      <c r="T10" s="38"/>
      <c r="U10" s="38"/>
      <c r="V10" s="38"/>
      <c r="W10" s="38"/>
      <c r="X10" s="38"/>
      <c r="Y10" s="38"/>
    </row>
    <row r="11" spans="1:25" ht="24.75" customHeight="1" x14ac:dyDescent="0.45">
      <c r="A11" s="40"/>
      <c r="B11" s="40"/>
      <c r="C11" s="40"/>
      <c r="D11" s="48"/>
      <c r="E11" s="50"/>
      <c r="F11" s="50"/>
      <c r="G11" s="50"/>
      <c r="H11" s="50"/>
      <c r="I11" s="50"/>
      <c r="J11" s="50"/>
      <c r="K11" s="50"/>
      <c r="L11" s="50"/>
      <c r="M11" s="50"/>
      <c r="N11" s="48"/>
      <c r="O11" s="38"/>
      <c r="P11" s="38"/>
      <c r="Q11" s="38"/>
      <c r="R11" s="38"/>
      <c r="S11" s="38"/>
      <c r="T11" s="38"/>
      <c r="U11" s="38"/>
      <c r="V11" s="38"/>
      <c r="W11" s="38"/>
      <c r="X11" s="38"/>
      <c r="Y11" s="38"/>
    </row>
    <row r="12" spans="1:25" ht="16.149999999999999" customHeight="1" x14ac:dyDescent="0.45">
      <c r="A12" s="40"/>
      <c r="B12" s="40"/>
      <c r="C12" s="40"/>
      <c r="D12" s="40"/>
      <c r="E12" s="51"/>
      <c r="F12" s="51"/>
      <c r="G12" s="52"/>
      <c r="H12" s="52" t="s">
        <v>52</v>
      </c>
      <c r="I12" s="52"/>
      <c r="J12" s="51"/>
      <c r="K12" s="51"/>
      <c r="L12" s="53">
        <f>B4*1.5</f>
        <v>0</v>
      </c>
      <c r="M12" s="51" t="s">
        <v>27</v>
      </c>
      <c r="N12" s="51" t="s">
        <v>28</v>
      </c>
      <c r="O12" s="38"/>
      <c r="P12" s="38"/>
      <c r="Q12" s="38"/>
      <c r="R12" s="38"/>
      <c r="S12" s="38"/>
      <c r="T12" s="38"/>
      <c r="U12" s="38"/>
      <c r="V12" s="38"/>
      <c r="W12" s="38"/>
      <c r="X12" s="38"/>
      <c r="Y12" s="38"/>
    </row>
    <row r="13" spans="1:25" ht="16.149999999999999" customHeight="1" x14ac:dyDescent="0.45">
      <c r="A13" s="40"/>
      <c r="B13" s="40"/>
      <c r="C13" s="40"/>
      <c r="D13" s="40"/>
      <c r="E13" s="51"/>
      <c r="F13" s="51"/>
      <c r="G13" s="52"/>
      <c r="H13" s="52" t="s">
        <v>53</v>
      </c>
      <c r="I13" s="52"/>
      <c r="J13" s="51"/>
      <c r="K13" s="51"/>
      <c r="L13" s="53">
        <f>B5*0.5</f>
        <v>0</v>
      </c>
      <c r="M13" s="51">
        <f ca="1">IF(B7="Sí",0,IF(B4="Sí",0,MIN(2,YEAR(TODAY())-B5)))</f>
        <v>2</v>
      </c>
      <c r="N13" s="51">
        <f ca="1">IF(B7="Sí",0,IF(OR(B4="Sí",M13=2),0,2))</f>
        <v>0</v>
      </c>
      <c r="O13" s="38"/>
      <c r="P13" s="38"/>
      <c r="Q13" s="38"/>
      <c r="R13" s="38"/>
      <c r="S13" s="38"/>
      <c r="T13" s="38"/>
      <c r="U13" s="38"/>
      <c r="V13" s="38"/>
      <c r="W13" s="38"/>
      <c r="X13" s="38"/>
      <c r="Y13" s="38"/>
    </row>
    <row r="14" spans="1:25" ht="16.149999999999999" customHeight="1" x14ac:dyDescent="0.45">
      <c r="A14" s="40"/>
      <c r="B14" s="40"/>
      <c r="C14" s="40"/>
      <c r="D14" s="40"/>
      <c r="E14" s="51"/>
      <c r="F14" s="51"/>
      <c r="G14" s="52"/>
      <c r="H14" s="52" t="s">
        <v>54</v>
      </c>
      <c r="I14" s="52"/>
      <c r="J14" s="51"/>
      <c r="K14" s="51"/>
      <c r="L14" s="53">
        <f>B6*0.1</f>
        <v>0</v>
      </c>
      <c r="M14" s="51">
        <f ca="1">IF(B7="Sí",0,IF(OR(B4="Sí",B5+3&gt;YEAR(TODAY())),0,1))</f>
        <v>1</v>
      </c>
      <c r="N14" s="51">
        <f ca="1">IF(B7="Sí",0,IF(OR(B4="Sí",M13=1),0,IF(YEAR(TODAY())-B5=2,2,0)))</f>
        <v>0</v>
      </c>
      <c r="O14" s="38"/>
      <c r="P14" s="38"/>
      <c r="Q14" s="38"/>
      <c r="R14" s="38"/>
      <c r="S14" s="38"/>
      <c r="T14" s="38"/>
      <c r="U14" s="38"/>
      <c r="V14" s="38"/>
      <c r="W14" s="38"/>
      <c r="X14" s="38"/>
      <c r="Y14" s="38"/>
    </row>
    <row r="15" spans="1:25" ht="16.149999999999999" customHeight="1" x14ac:dyDescent="0.45">
      <c r="A15" s="40"/>
      <c r="B15" s="40"/>
      <c r="C15" s="40"/>
      <c r="D15" s="40"/>
      <c r="E15" s="51"/>
      <c r="F15" s="51"/>
      <c r="G15" s="52"/>
      <c r="H15" s="52" t="s">
        <v>26</v>
      </c>
      <c r="I15" s="52"/>
      <c r="J15" s="51"/>
      <c r="K15" s="51"/>
      <c r="L15" s="53">
        <f t="shared" ref="L15:L16" si="0">SUM(L16:L18)</f>
        <v>3.3326000000000002</v>
      </c>
      <c r="M15" s="51">
        <f ca="1">IF(B7="Sí",0,IF(OR(B4="Sí",B5+4&gt;YEAR(TODAY())),0,YEAR(TODAY())-3-B5))</f>
        <v>2020</v>
      </c>
      <c r="N15" s="51">
        <f ca="1">IF(B7="Sí",0,IF(OR(B4="Sí",M13=1),0,IF(YEAR(TODAY())-B5&gt;2,2,0)))</f>
        <v>2</v>
      </c>
      <c r="O15" s="38"/>
      <c r="P15" s="38"/>
      <c r="Q15" s="38"/>
      <c r="R15" s="38"/>
      <c r="S15" s="38"/>
      <c r="T15" s="38"/>
      <c r="U15" s="38"/>
      <c r="V15" s="38"/>
      <c r="W15" s="38"/>
      <c r="X15" s="38"/>
      <c r="Y15" s="38"/>
    </row>
    <row r="16" spans="1:25" ht="16.149999999999999" customHeight="1" x14ac:dyDescent="0.45">
      <c r="A16" s="40"/>
      <c r="B16" s="40"/>
      <c r="C16" s="40"/>
      <c r="D16" s="40"/>
      <c r="E16" s="51"/>
      <c r="F16" s="51"/>
      <c r="G16" s="52"/>
      <c r="H16" s="52" t="s">
        <v>26</v>
      </c>
      <c r="I16" s="52"/>
      <c r="J16" s="51"/>
      <c r="K16" s="51"/>
      <c r="L16" s="53">
        <f t="shared" si="0"/>
        <v>1.9996</v>
      </c>
      <c r="M16" s="51">
        <f ca="1">IF(B7="Sí",0,IF(B4="No",B6,YEAR(TODAY())-B5))</f>
        <v>2023</v>
      </c>
      <c r="N16" s="51">
        <f>IF(B7="Sí",0,IF(B4="Sí",2,0))</f>
        <v>0</v>
      </c>
      <c r="O16" s="38"/>
      <c r="P16" s="38"/>
      <c r="Q16" s="38"/>
      <c r="R16" s="38"/>
      <c r="S16" s="38"/>
      <c r="T16" s="38"/>
      <c r="U16" s="38"/>
      <c r="V16" s="38"/>
      <c r="W16" s="38"/>
      <c r="X16" s="38"/>
      <c r="Y16" s="38"/>
    </row>
    <row r="17" spans="1:25" ht="16.149999999999999" customHeight="1" x14ac:dyDescent="0.45">
      <c r="A17" s="51"/>
      <c r="B17" s="51"/>
      <c r="C17" s="51"/>
      <c r="D17" s="51"/>
      <c r="E17" s="51"/>
      <c r="F17" s="51"/>
      <c r="G17" s="52"/>
      <c r="H17" s="52" t="s">
        <v>26</v>
      </c>
      <c r="I17" s="52"/>
      <c r="J17" s="51"/>
      <c r="K17" s="51"/>
      <c r="L17" s="53">
        <f>SUM(L18:L20)</f>
        <v>0.99980000000000002</v>
      </c>
      <c r="M17" s="51">
        <f>IF(B7="Sí",SUM(B8:B10),0)</f>
        <v>0</v>
      </c>
      <c r="N17" s="51">
        <f>IF(B7="Sí",2,0)</f>
        <v>0</v>
      </c>
      <c r="O17" s="38"/>
      <c r="P17" s="38"/>
      <c r="Q17" s="38"/>
      <c r="R17" s="38"/>
      <c r="S17" s="38"/>
      <c r="T17" s="38"/>
      <c r="U17" s="38"/>
      <c r="V17" s="38"/>
      <c r="W17" s="38"/>
      <c r="X17" s="38"/>
      <c r="Y17" s="38"/>
    </row>
    <row r="18" spans="1:25" ht="10.9" customHeight="1" x14ac:dyDescent="0.45">
      <c r="A18" s="51"/>
      <c r="B18" s="51"/>
      <c r="C18" s="51"/>
      <c r="D18" s="51"/>
      <c r="E18" s="51"/>
      <c r="F18" s="51"/>
      <c r="G18" s="54"/>
      <c r="H18" s="54" t="s">
        <v>29</v>
      </c>
      <c r="I18" s="54"/>
      <c r="J18" s="51"/>
      <c r="K18" s="51"/>
      <c r="L18" s="53">
        <f>M18*2+N18*0.1666</f>
        <v>0.3332</v>
      </c>
      <c r="M18" s="51">
        <f>IF(M17&gt;2,2,M17)</f>
        <v>0</v>
      </c>
      <c r="N18" s="51">
        <f>IF(OR(M18=2,B7="No"),0,2)</f>
        <v>2</v>
      </c>
      <c r="O18" s="38"/>
      <c r="P18" s="38"/>
      <c r="Q18" s="38"/>
      <c r="R18" s="38"/>
      <c r="S18" s="38"/>
      <c r="T18" s="38"/>
      <c r="U18" s="38"/>
      <c r="V18" s="38"/>
      <c r="W18" s="38"/>
      <c r="X18" s="38"/>
      <c r="Y18" s="38"/>
    </row>
    <row r="19" spans="1:25" ht="11.65" customHeight="1" x14ac:dyDescent="0.45">
      <c r="A19" s="51"/>
      <c r="B19" s="51"/>
      <c r="C19" s="51"/>
      <c r="D19" s="51"/>
      <c r="E19" s="51"/>
      <c r="F19" s="51"/>
      <c r="G19" s="54"/>
      <c r="H19" s="54" t="s">
        <v>30</v>
      </c>
      <c r="I19" s="54"/>
      <c r="J19" s="51"/>
      <c r="K19" s="51"/>
      <c r="L19" s="53">
        <f>M19*4+N19*0.3333</f>
        <v>0.66659999999999997</v>
      </c>
      <c r="M19" s="51">
        <f>IF(M17&gt;=3,1,0)</f>
        <v>0</v>
      </c>
      <c r="N19" s="51">
        <f>IF(OR(M19=1,B7="No"),0,2)</f>
        <v>2</v>
      </c>
      <c r="O19" s="38"/>
      <c r="P19" s="38"/>
      <c r="Q19" s="38"/>
      <c r="R19" s="38"/>
      <c r="S19" s="38"/>
      <c r="T19" s="38"/>
      <c r="U19" s="38"/>
      <c r="V19" s="38"/>
      <c r="W19" s="38"/>
      <c r="X19" s="38"/>
      <c r="Y19" s="38"/>
    </row>
    <row r="20" spans="1:25" ht="12" customHeight="1" x14ac:dyDescent="0.45">
      <c r="A20" s="51"/>
      <c r="B20" s="51"/>
      <c r="C20" s="51"/>
      <c r="D20" s="51"/>
      <c r="E20" s="51"/>
      <c r="F20" s="51"/>
      <c r="G20" s="54"/>
      <c r="H20" s="54" t="s">
        <v>31</v>
      </c>
      <c r="I20" s="54"/>
      <c r="J20" s="51"/>
      <c r="K20" s="51"/>
      <c r="L20" s="53">
        <f>M20*6+N20*0.5</f>
        <v>0</v>
      </c>
      <c r="M20" s="51">
        <f>MAX(0,M17-3)</f>
        <v>0</v>
      </c>
      <c r="N20" s="51">
        <f>IF(OR(M19=0,B7="No"),0,2)</f>
        <v>0</v>
      </c>
      <c r="O20" s="38"/>
      <c r="P20" s="38"/>
      <c r="Q20" s="38"/>
      <c r="R20" s="38"/>
      <c r="S20" s="38"/>
      <c r="T20" s="38"/>
      <c r="U20" s="38"/>
      <c r="V20" s="38"/>
      <c r="W20" s="38"/>
      <c r="X20" s="38"/>
      <c r="Y20" s="38"/>
    </row>
    <row r="21" spans="1:25" ht="42.75" customHeight="1" x14ac:dyDescent="0.45">
      <c r="A21" s="51"/>
      <c r="B21" s="51"/>
      <c r="C21" s="51"/>
      <c r="D21" s="51"/>
      <c r="E21" s="178" t="s">
        <v>32</v>
      </c>
      <c r="F21" s="178"/>
      <c r="G21" s="178"/>
      <c r="H21" s="178"/>
      <c r="I21" s="178"/>
      <c r="J21" s="178"/>
      <c r="K21" s="178"/>
      <c r="L21" s="55"/>
      <c r="M21" s="55"/>
      <c r="N21" s="55"/>
      <c r="O21" s="38"/>
      <c r="P21" s="38"/>
      <c r="Q21" s="38"/>
      <c r="R21" s="38"/>
      <c r="S21" s="38"/>
      <c r="T21" s="38"/>
      <c r="U21" s="38"/>
      <c r="V21" s="38"/>
      <c r="W21" s="38"/>
      <c r="X21" s="38"/>
      <c r="Y21" s="38"/>
    </row>
    <row r="22" spans="1:25" ht="62.25" customHeight="1" x14ac:dyDescent="0.45">
      <c r="A22" s="51"/>
      <c r="B22" s="51"/>
      <c r="C22" s="51"/>
      <c r="D22" s="51"/>
      <c r="E22" s="51"/>
      <c r="F22" s="51"/>
      <c r="G22" s="51"/>
      <c r="H22" s="51"/>
      <c r="I22" s="51"/>
      <c r="J22" s="179"/>
      <c r="K22" s="179"/>
      <c r="L22" s="179">
        <f>F43</f>
        <v>0</v>
      </c>
      <c r="M22" s="55"/>
      <c r="N22" s="51"/>
      <c r="O22" s="56"/>
      <c r="P22" s="56"/>
      <c r="Q22" s="57"/>
      <c r="R22" s="38"/>
      <c r="S22" s="38"/>
      <c r="T22" s="38"/>
      <c r="U22" s="38"/>
      <c r="V22" s="38"/>
      <c r="W22" s="38"/>
      <c r="X22" s="38"/>
      <c r="Y22" s="38"/>
    </row>
    <row r="23" spans="1:25" ht="17.350000000000001" customHeight="1" x14ac:dyDescent="0.45">
      <c r="A23" s="180"/>
      <c r="B23" s="180"/>
      <c r="C23" s="180"/>
      <c r="D23" s="180"/>
      <c r="E23" s="180"/>
      <c r="F23" s="51"/>
      <c r="G23" s="51"/>
      <c r="H23" s="51"/>
      <c r="I23" s="51"/>
      <c r="J23" s="179"/>
      <c r="K23" s="179"/>
      <c r="L23" s="179"/>
      <c r="M23" s="55"/>
      <c r="N23" s="51"/>
      <c r="O23" s="56"/>
      <c r="P23" s="56"/>
      <c r="Q23" s="57"/>
      <c r="R23" s="38"/>
      <c r="S23" s="38"/>
      <c r="T23" s="38"/>
      <c r="U23" s="38"/>
      <c r="V23" s="38"/>
      <c r="W23" s="38"/>
      <c r="X23" s="38"/>
      <c r="Y23" s="38"/>
    </row>
    <row r="24" spans="1:25" x14ac:dyDescent="0.45">
      <c r="A24" s="52"/>
      <c r="B24" s="52"/>
      <c r="C24" s="52"/>
      <c r="D24" s="52"/>
      <c r="E24" s="52"/>
      <c r="F24" s="58"/>
      <c r="G24" s="52"/>
      <c r="H24" s="52"/>
      <c r="I24" s="52"/>
      <c r="J24" s="58"/>
      <c r="K24" s="58"/>
      <c r="L24" s="58">
        <f>SUMIFS(E25:E74,D25:D74,$L$22)</f>
        <v>0</v>
      </c>
      <c r="M24" s="59"/>
      <c r="N24" s="38"/>
      <c r="O24" s="56">
        <v>2022</v>
      </c>
      <c r="P24" s="56"/>
      <c r="Q24" s="57"/>
      <c r="R24" s="38"/>
      <c r="S24" s="38"/>
      <c r="T24" s="38"/>
      <c r="U24" s="38"/>
      <c r="V24" s="38"/>
      <c r="W24" s="38"/>
      <c r="X24" s="38"/>
      <c r="Y24" s="38"/>
    </row>
    <row r="25" spans="1:25" x14ac:dyDescent="0.45">
      <c r="A25" s="58"/>
      <c r="B25" s="60"/>
      <c r="C25" s="60"/>
      <c r="D25" s="61"/>
      <c r="E25" s="58"/>
      <c r="F25" s="58"/>
      <c r="G25" s="52"/>
      <c r="H25" s="52"/>
      <c r="I25" s="52"/>
      <c r="J25" s="58"/>
      <c r="K25" s="55"/>
      <c r="L25" s="55"/>
      <c r="M25" s="59"/>
      <c r="N25" s="38"/>
      <c r="O25" s="56">
        <v>2021</v>
      </c>
      <c r="P25" s="56"/>
      <c r="Q25" s="57"/>
      <c r="R25" s="38"/>
      <c r="S25" s="38"/>
      <c r="T25" s="38"/>
      <c r="U25" s="38"/>
      <c r="V25" s="38"/>
      <c r="W25" s="38"/>
      <c r="X25" s="38"/>
      <c r="Y25" s="38"/>
    </row>
    <row r="26" spans="1:25" x14ac:dyDescent="0.45">
      <c r="A26" s="58"/>
      <c r="B26" s="60"/>
      <c r="C26" s="60"/>
      <c r="D26" s="61"/>
      <c r="E26" s="58"/>
      <c r="F26" s="58"/>
      <c r="G26" s="52"/>
      <c r="H26" s="52"/>
      <c r="I26" s="52"/>
      <c r="J26" s="58"/>
      <c r="K26" s="58"/>
      <c r="L26" s="58">
        <f t="shared" ref="L26" si="1">TRUNC(L24/365)</f>
        <v>0</v>
      </c>
      <c r="M26" s="59"/>
      <c r="N26" s="38"/>
      <c r="O26" s="56">
        <v>2020</v>
      </c>
      <c r="P26" s="56"/>
      <c r="Q26" s="57"/>
      <c r="R26" s="38"/>
      <c r="S26" s="38"/>
      <c r="T26" s="38"/>
      <c r="U26" s="38"/>
      <c r="V26" s="38"/>
      <c r="W26" s="38"/>
      <c r="X26" s="38"/>
      <c r="Y26" s="38"/>
    </row>
    <row r="27" spans="1:25" x14ac:dyDescent="0.45">
      <c r="A27" s="58"/>
      <c r="B27" s="60"/>
      <c r="C27" s="60"/>
      <c r="D27" s="61"/>
      <c r="E27" s="58"/>
      <c r="F27" s="58"/>
      <c r="G27" s="52"/>
      <c r="H27" s="52"/>
      <c r="I27" s="52"/>
      <c r="J27" s="58"/>
      <c r="K27" s="58"/>
      <c r="L27" s="58">
        <f t="shared" ref="L27" si="2">TRUNC((L24-365*L26)/30)</f>
        <v>0</v>
      </c>
      <c r="M27" s="59"/>
      <c r="N27" s="38"/>
      <c r="O27" s="56">
        <v>2019</v>
      </c>
      <c r="P27" s="56"/>
      <c r="Q27" s="57"/>
      <c r="R27" s="38"/>
      <c r="S27" s="38"/>
      <c r="T27" s="38"/>
      <c r="U27" s="38"/>
      <c r="V27" s="38"/>
      <c r="W27" s="38"/>
      <c r="X27" s="38"/>
      <c r="Y27" s="38"/>
    </row>
    <row r="28" spans="1:25" x14ac:dyDescent="0.45">
      <c r="A28" s="58"/>
      <c r="B28" s="62"/>
      <c r="C28" s="60"/>
      <c r="D28" s="61"/>
      <c r="E28" s="58"/>
      <c r="F28" s="58"/>
      <c r="G28" s="52"/>
      <c r="H28" s="52"/>
      <c r="I28" s="52"/>
      <c r="J28" s="58"/>
      <c r="K28" s="58"/>
      <c r="L28" s="58">
        <f t="shared" ref="L28" si="3">L24-L26*365-L27*30</f>
        <v>0</v>
      </c>
      <c r="M28" s="59"/>
      <c r="N28" s="38"/>
      <c r="O28" s="56">
        <v>2018</v>
      </c>
      <c r="P28" s="56"/>
      <c r="Q28" s="57"/>
      <c r="R28" s="38"/>
      <c r="S28" s="38"/>
      <c r="T28" s="38"/>
      <c r="U28" s="38"/>
      <c r="V28" s="38"/>
      <c r="W28" s="38"/>
      <c r="X28" s="38"/>
      <c r="Y28" s="38"/>
    </row>
    <row r="29" spans="1:25" x14ac:dyDescent="0.45">
      <c r="A29" s="58"/>
      <c r="B29" s="60"/>
      <c r="C29" s="60"/>
      <c r="D29" s="61"/>
      <c r="E29" s="58"/>
      <c r="F29" s="58"/>
      <c r="G29" s="63"/>
      <c r="H29" s="55"/>
      <c r="I29" s="52"/>
      <c r="J29" s="58"/>
      <c r="K29" s="55"/>
      <c r="L29" s="55"/>
      <c r="N29" s="38"/>
      <c r="O29" s="56">
        <v>2017</v>
      </c>
      <c r="P29" s="56"/>
      <c r="Q29" s="57"/>
      <c r="R29" s="38"/>
      <c r="S29" s="38"/>
      <c r="T29" s="38"/>
      <c r="U29" s="38"/>
      <c r="V29" s="38"/>
      <c r="W29" s="38"/>
      <c r="X29" s="38"/>
      <c r="Y29" s="38"/>
    </row>
    <row r="30" spans="1:25" x14ac:dyDescent="0.45">
      <c r="A30" s="58"/>
      <c r="B30" s="60"/>
      <c r="C30" s="60"/>
      <c r="D30" s="61"/>
      <c r="E30" s="58"/>
      <c r="F30" s="58"/>
      <c r="G30" s="52"/>
      <c r="H30" s="52"/>
      <c r="I30" s="52"/>
      <c r="J30" s="58"/>
      <c r="K30" s="55"/>
      <c r="L30" s="55"/>
      <c r="N30" s="38"/>
      <c r="O30" s="56">
        <v>2016</v>
      </c>
      <c r="P30" s="56"/>
      <c r="Q30" s="57"/>
      <c r="R30" s="38"/>
      <c r="S30" s="38"/>
      <c r="T30" s="38"/>
      <c r="U30" s="38"/>
      <c r="V30" s="38"/>
      <c r="W30" s="38"/>
      <c r="X30" s="38"/>
      <c r="Y30" s="38"/>
    </row>
    <row r="31" spans="1:25" x14ac:dyDescent="0.45">
      <c r="A31" s="58"/>
      <c r="B31" s="60"/>
      <c r="C31" s="60"/>
      <c r="D31" s="61"/>
      <c r="E31" s="58"/>
      <c r="F31" s="58"/>
      <c r="G31" s="52"/>
      <c r="H31" s="52"/>
      <c r="I31" s="52"/>
      <c r="J31" s="58"/>
      <c r="K31" s="58"/>
      <c r="L31" s="58">
        <f>L26*0.75</f>
        <v>0</v>
      </c>
      <c r="N31" s="38"/>
      <c r="O31" s="56">
        <v>2015</v>
      </c>
      <c r="P31" s="56"/>
      <c r="Q31" s="57"/>
      <c r="R31" s="38"/>
      <c r="S31" s="38"/>
      <c r="T31" s="38"/>
      <c r="U31" s="38"/>
      <c r="V31" s="38"/>
      <c r="W31" s="38"/>
      <c r="X31" s="38"/>
      <c r="Y31" s="38"/>
    </row>
    <row r="32" spans="1:25" x14ac:dyDescent="0.45">
      <c r="A32" s="58"/>
      <c r="B32" s="60"/>
      <c r="C32" s="60"/>
      <c r="D32" s="61"/>
      <c r="E32" s="58"/>
      <c r="F32" s="58"/>
      <c r="G32" s="52"/>
      <c r="H32" s="52"/>
      <c r="I32" s="52"/>
      <c r="J32" s="64"/>
      <c r="K32" s="64"/>
      <c r="L32" s="64">
        <f>L27*0.0625</f>
        <v>0</v>
      </c>
      <c r="N32" s="38"/>
      <c r="O32" s="56">
        <v>2014</v>
      </c>
      <c r="P32" s="56"/>
      <c r="Q32" s="57"/>
      <c r="R32" s="38"/>
      <c r="S32" s="38"/>
      <c r="T32" s="38"/>
      <c r="U32" s="38"/>
      <c r="V32" s="38"/>
      <c r="W32" s="38"/>
      <c r="X32" s="38"/>
      <c r="Y32" s="38"/>
    </row>
    <row r="33" spans="1:25" x14ac:dyDescent="0.45">
      <c r="A33" s="58"/>
      <c r="B33" s="60"/>
      <c r="C33" s="60"/>
      <c r="D33" s="61"/>
      <c r="E33" s="58"/>
      <c r="F33" s="58"/>
      <c r="G33" s="52"/>
      <c r="H33" s="52"/>
      <c r="I33" s="52"/>
      <c r="J33" s="58"/>
      <c r="K33" s="55"/>
      <c r="L33" s="55"/>
      <c r="N33" s="38"/>
      <c r="O33" s="56">
        <v>2013</v>
      </c>
      <c r="P33" s="56"/>
      <c r="Q33" s="57"/>
      <c r="R33" s="38"/>
      <c r="S33" s="38"/>
      <c r="T33" s="38"/>
      <c r="U33" s="38"/>
      <c r="V33" s="38"/>
      <c r="W33" s="38"/>
      <c r="X33" s="38"/>
      <c r="Y33" s="38"/>
    </row>
    <row r="34" spans="1:25" x14ac:dyDescent="0.45">
      <c r="A34" s="58"/>
      <c r="B34" s="60"/>
      <c r="C34" s="58"/>
      <c r="D34" s="61"/>
      <c r="E34" s="58"/>
      <c r="F34" s="58"/>
      <c r="G34" s="65"/>
      <c r="H34" s="65"/>
      <c r="I34" s="65"/>
      <c r="J34" s="182"/>
      <c r="K34" s="63"/>
      <c r="L34" s="55"/>
      <c r="N34" s="38"/>
      <c r="O34" s="56">
        <v>2012</v>
      </c>
      <c r="P34" s="56"/>
      <c r="Q34" s="57"/>
      <c r="R34" s="38"/>
      <c r="S34" s="38"/>
      <c r="T34" s="38"/>
      <c r="U34" s="38"/>
      <c r="V34" s="38"/>
      <c r="W34" s="38"/>
      <c r="X34" s="38"/>
      <c r="Y34" s="38"/>
    </row>
    <row r="35" spans="1:25" x14ac:dyDescent="0.45">
      <c r="A35" s="58"/>
      <c r="B35" s="60"/>
      <c r="C35" s="58"/>
      <c r="D35" s="61"/>
      <c r="E35" s="58"/>
      <c r="F35" s="58"/>
      <c r="G35" s="65"/>
      <c r="H35" s="65"/>
      <c r="I35" s="65"/>
      <c r="J35" s="182"/>
      <c r="K35" s="55"/>
      <c r="L35" s="55"/>
      <c r="M35" s="38"/>
      <c r="N35" s="66"/>
      <c r="O35" s="56">
        <v>2011</v>
      </c>
      <c r="P35" s="56"/>
      <c r="Q35" s="57"/>
      <c r="R35" s="38"/>
      <c r="S35" s="38"/>
      <c r="T35" s="38"/>
      <c r="U35" s="38"/>
      <c r="V35" s="38"/>
      <c r="W35" s="38"/>
      <c r="X35" s="38"/>
      <c r="Y35" s="38"/>
    </row>
    <row r="36" spans="1:25" x14ac:dyDescent="0.45">
      <c r="A36" s="58"/>
      <c r="B36" s="60"/>
      <c r="C36" s="58"/>
      <c r="D36" s="61"/>
      <c r="E36" s="58"/>
      <c r="F36" s="58"/>
      <c r="G36" s="58"/>
      <c r="H36" s="58"/>
      <c r="I36" s="58"/>
      <c r="J36" s="58"/>
      <c r="K36" s="55"/>
      <c r="L36" s="55"/>
      <c r="M36" s="38"/>
      <c r="N36" s="38"/>
      <c r="O36" s="56">
        <v>2010</v>
      </c>
      <c r="P36" s="56"/>
      <c r="Q36" s="57"/>
      <c r="R36" s="38"/>
      <c r="S36" s="38"/>
      <c r="T36" s="38"/>
      <c r="U36" s="38"/>
      <c r="V36" s="38"/>
      <c r="W36" s="38"/>
      <c r="X36" s="38"/>
      <c r="Y36" s="38"/>
    </row>
    <row r="37" spans="1:25" x14ac:dyDescent="0.45">
      <c r="A37" s="58"/>
      <c r="B37" s="60"/>
      <c r="C37" s="58"/>
      <c r="D37" s="61"/>
      <c r="E37" s="58"/>
      <c r="F37" s="58"/>
      <c r="G37" s="58"/>
      <c r="H37" s="58"/>
      <c r="I37" s="58"/>
      <c r="J37" s="67"/>
      <c r="K37" s="55"/>
      <c r="L37" s="55"/>
      <c r="M37" s="38"/>
      <c r="N37" s="38"/>
      <c r="O37" s="56">
        <v>2009</v>
      </c>
      <c r="P37" s="56"/>
      <c r="Q37" s="57"/>
      <c r="R37" s="38"/>
      <c r="S37" s="38"/>
      <c r="T37" s="38"/>
      <c r="U37" s="38"/>
      <c r="V37" s="38"/>
      <c r="W37" s="38"/>
      <c r="X37" s="38"/>
      <c r="Y37" s="38"/>
    </row>
    <row r="38" spans="1:25" x14ac:dyDescent="0.45">
      <c r="A38" s="58"/>
      <c r="B38" s="60"/>
      <c r="C38" s="58"/>
      <c r="D38" s="61"/>
      <c r="E38" s="58"/>
      <c r="F38" s="58"/>
      <c r="G38" s="58"/>
      <c r="H38" s="58"/>
      <c r="I38" s="58"/>
      <c r="J38" s="58"/>
      <c r="K38" s="55"/>
      <c r="L38" s="55"/>
      <c r="M38" s="38"/>
      <c r="N38" s="38"/>
      <c r="O38" s="56">
        <v>2008</v>
      </c>
      <c r="P38" s="56"/>
      <c r="Q38" s="57"/>
      <c r="R38" s="38"/>
      <c r="S38" s="38"/>
      <c r="T38" s="38"/>
      <c r="U38" s="38"/>
      <c r="V38" s="38"/>
      <c r="W38" s="38"/>
      <c r="X38" s="38"/>
      <c r="Y38" s="38"/>
    </row>
    <row r="39" spans="1:25" x14ac:dyDescent="0.45">
      <c r="A39" s="58"/>
      <c r="B39" s="60"/>
      <c r="C39" s="58"/>
      <c r="D39" s="61"/>
      <c r="E39" s="58"/>
      <c r="F39" s="58"/>
      <c r="G39" s="58"/>
      <c r="H39" s="58"/>
      <c r="I39" s="58"/>
      <c r="J39" s="58"/>
      <c r="K39" s="55"/>
      <c r="L39" s="38"/>
      <c r="M39" s="38"/>
      <c r="N39" s="38"/>
      <c r="O39" s="56">
        <v>2007</v>
      </c>
      <c r="P39" s="56"/>
      <c r="Q39" s="57"/>
      <c r="R39" s="38"/>
      <c r="S39" s="38"/>
      <c r="T39" s="38"/>
      <c r="U39" s="38"/>
      <c r="V39" s="38"/>
      <c r="W39" s="38"/>
      <c r="X39" s="38"/>
      <c r="Y39" s="38"/>
    </row>
    <row r="40" spans="1:25" x14ac:dyDescent="0.45">
      <c r="A40" s="58"/>
      <c r="B40" s="58"/>
      <c r="C40" s="58"/>
      <c r="D40" s="61"/>
      <c r="E40" s="58"/>
      <c r="F40" s="58"/>
      <c r="G40" s="58"/>
      <c r="H40" s="58"/>
      <c r="I40" s="58"/>
      <c r="J40" s="58"/>
      <c r="K40" s="55"/>
      <c r="L40" s="38"/>
      <c r="M40" s="38"/>
      <c r="N40" s="38"/>
      <c r="O40" s="56">
        <v>2006</v>
      </c>
      <c r="P40" s="56"/>
      <c r="Q40" s="57"/>
      <c r="R40" s="38"/>
      <c r="S40" s="38"/>
      <c r="T40" s="38"/>
      <c r="U40" s="38"/>
      <c r="V40" s="38"/>
      <c r="W40" s="38"/>
      <c r="X40" s="38"/>
      <c r="Y40" s="38"/>
    </row>
    <row r="41" spans="1:25" x14ac:dyDescent="0.45">
      <c r="A41" s="58"/>
      <c r="B41" s="58"/>
      <c r="C41" s="58"/>
      <c r="D41" s="61"/>
      <c r="E41" s="58"/>
      <c r="F41" s="55"/>
      <c r="G41" s="58"/>
      <c r="H41" s="58"/>
      <c r="I41" s="58"/>
      <c r="J41" s="58"/>
      <c r="K41" s="55"/>
      <c r="L41" s="38"/>
      <c r="M41" s="38"/>
      <c r="N41" s="38"/>
      <c r="O41" s="56">
        <v>2005</v>
      </c>
      <c r="P41" s="56"/>
      <c r="Q41" s="57"/>
      <c r="R41" s="38"/>
      <c r="S41" s="38"/>
      <c r="T41" s="38"/>
      <c r="U41" s="38"/>
      <c r="V41" s="38"/>
      <c r="W41" s="38"/>
      <c r="X41" s="38"/>
      <c r="Y41" s="38"/>
    </row>
    <row r="42" spans="1:25" x14ac:dyDescent="0.45">
      <c r="A42" s="58"/>
      <c r="B42" s="58"/>
      <c r="C42" s="58"/>
      <c r="D42" s="61"/>
      <c r="E42" s="58"/>
      <c r="F42" s="58"/>
      <c r="G42" s="58"/>
      <c r="H42" s="58"/>
      <c r="I42" s="58"/>
      <c r="J42" s="58"/>
      <c r="K42" s="55"/>
      <c r="L42" s="38"/>
      <c r="M42" s="38"/>
      <c r="N42" s="38"/>
      <c r="O42" s="56">
        <v>2004</v>
      </c>
      <c r="P42" s="56"/>
      <c r="Q42" s="57"/>
      <c r="R42" s="38"/>
      <c r="S42" s="38"/>
      <c r="T42" s="38"/>
      <c r="U42" s="38"/>
      <c r="V42" s="38"/>
      <c r="W42" s="38"/>
      <c r="X42" s="38"/>
      <c r="Y42" s="38"/>
    </row>
    <row r="43" spans="1:25" x14ac:dyDescent="0.45">
      <c r="A43" s="58"/>
      <c r="B43" s="58"/>
      <c r="C43" s="58"/>
      <c r="D43" s="61"/>
      <c r="E43" s="58"/>
      <c r="F43" s="58"/>
      <c r="G43" s="58"/>
      <c r="H43" s="58"/>
      <c r="I43" s="58"/>
      <c r="J43" s="58"/>
      <c r="K43" s="55"/>
      <c r="L43" s="38"/>
      <c r="M43" s="38"/>
      <c r="N43" s="38"/>
      <c r="O43" s="56">
        <v>2003</v>
      </c>
      <c r="P43" s="56"/>
      <c r="Q43" s="57"/>
      <c r="R43" s="38"/>
      <c r="S43" s="38"/>
      <c r="T43" s="38"/>
      <c r="U43" s="38"/>
      <c r="V43" s="38"/>
      <c r="W43" s="38"/>
      <c r="X43" s="38"/>
      <c r="Y43" s="38"/>
    </row>
    <row r="44" spans="1:25" x14ac:dyDescent="0.45">
      <c r="A44" s="58"/>
      <c r="B44" s="58"/>
      <c r="C44" s="58"/>
      <c r="D44" s="61"/>
      <c r="E44" s="58"/>
      <c r="F44" s="58"/>
      <c r="G44" s="58"/>
      <c r="H44" s="58"/>
      <c r="I44" s="58"/>
      <c r="J44" s="58"/>
      <c r="K44" s="55"/>
      <c r="L44" s="38"/>
      <c r="M44" s="38"/>
      <c r="N44" s="38"/>
      <c r="O44" s="56">
        <v>2002</v>
      </c>
      <c r="P44" s="56"/>
      <c r="Q44" s="57"/>
      <c r="R44" s="38"/>
      <c r="S44" s="38"/>
      <c r="T44" s="38"/>
      <c r="U44" s="38"/>
      <c r="V44" s="38"/>
      <c r="W44" s="38"/>
      <c r="X44" s="38"/>
      <c r="Y44" s="38"/>
    </row>
    <row r="45" spans="1:25" x14ac:dyDescent="0.45">
      <c r="A45" s="58"/>
      <c r="B45" s="58"/>
      <c r="C45" s="58"/>
      <c r="D45" s="61"/>
      <c r="E45" s="58"/>
      <c r="F45" s="58"/>
      <c r="G45" s="58"/>
      <c r="H45" s="58"/>
      <c r="I45" s="58"/>
      <c r="J45" s="58"/>
      <c r="K45" s="55"/>
      <c r="L45" s="38"/>
      <c r="M45" s="38"/>
      <c r="N45" s="38"/>
      <c r="O45" s="56">
        <v>2001</v>
      </c>
      <c r="P45" s="56"/>
      <c r="Q45" s="57"/>
      <c r="R45" s="38"/>
      <c r="S45" s="38"/>
      <c r="T45" s="38"/>
      <c r="U45" s="38"/>
      <c r="V45" s="38"/>
      <c r="W45" s="38"/>
      <c r="X45" s="38"/>
      <c r="Y45" s="38"/>
    </row>
    <row r="46" spans="1:25" x14ac:dyDescent="0.45">
      <c r="A46" s="58"/>
      <c r="B46" s="58"/>
      <c r="C46" s="58"/>
      <c r="D46" s="61"/>
      <c r="E46" s="58"/>
      <c r="F46" s="58"/>
      <c r="G46" s="58"/>
      <c r="H46" s="58"/>
      <c r="I46" s="58"/>
      <c r="J46" s="58"/>
      <c r="K46" s="55"/>
      <c r="L46" s="38"/>
      <c r="M46" s="38"/>
      <c r="N46" s="38"/>
      <c r="O46" s="56">
        <v>2000</v>
      </c>
      <c r="P46" s="56"/>
      <c r="Q46" s="57"/>
      <c r="R46" s="38"/>
      <c r="S46" s="38"/>
      <c r="T46" s="38"/>
      <c r="U46" s="38"/>
      <c r="V46" s="38"/>
      <c r="W46" s="38"/>
      <c r="X46" s="38"/>
      <c r="Y46" s="38"/>
    </row>
    <row r="47" spans="1:25" x14ac:dyDescent="0.45">
      <c r="A47" s="58"/>
      <c r="B47" s="58"/>
      <c r="C47" s="58"/>
      <c r="D47" s="61"/>
      <c r="E47" s="58"/>
      <c r="F47" s="58"/>
      <c r="G47" s="58"/>
      <c r="H47" s="58"/>
      <c r="I47" s="58"/>
      <c r="J47" s="58"/>
      <c r="K47" s="55"/>
      <c r="L47" s="38"/>
      <c r="M47" s="38"/>
      <c r="N47" s="38"/>
      <c r="O47" s="56">
        <v>1999</v>
      </c>
      <c r="P47" s="56"/>
      <c r="Q47" s="57"/>
      <c r="R47" s="38"/>
      <c r="S47" s="38"/>
      <c r="T47" s="38"/>
      <c r="U47" s="38"/>
      <c r="V47" s="38"/>
      <c r="W47" s="38"/>
      <c r="X47" s="38"/>
      <c r="Y47" s="38"/>
    </row>
    <row r="48" spans="1:25" x14ac:dyDescent="0.45">
      <c r="A48" s="58"/>
      <c r="B48" s="58"/>
      <c r="C48" s="58"/>
      <c r="D48" s="61"/>
      <c r="E48" s="58"/>
      <c r="F48" s="58"/>
      <c r="G48" s="58"/>
      <c r="H48" s="58"/>
      <c r="I48" s="58"/>
      <c r="J48" s="58"/>
      <c r="K48" s="55"/>
      <c r="L48" s="38"/>
      <c r="M48" s="38"/>
      <c r="N48" s="38"/>
      <c r="O48" s="56">
        <v>1998</v>
      </c>
      <c r="P48" s="56"/>
      <c r="Q48" s="57"/>
      <c r="R48" s="38"/>
      <c r="S48" s="38"/>
      <c r="T48" s="38"/>
      <c r="U48" s="38"/>
      <c r="V48" s="38"/>
      <c r="W48" s="38"/>
      <c r="X48" s="38"/>
      <c r="Y48" s="38"/>
    </row>
    <row r="49" spans="1:25" x14ac:dyDescent="0.45">
      <c r="A49" s="58"/>
      <c r="B49" s="58"/>
      <c r="C49" s="58"/>
      <c r="D49" s="61"/>
      <c r="E49" s="58"/>
      <c r="F49" s="58"/>
      <c r="G49" s="58"/>
      <c r="H49" s="58"/>
      <c r="I49" s="58"/>
      <c r="J49" s="58"/>
      <c r="K49" s="55"/>
      <c r="L49" s="38"/>
      <c r="M49" s="38"/>
      <c r="N49" s="38"/>
      <c r="O49" s="56">
        <v>1997</v>
      </c>
      <c r="P49" s="56"/>
      <c r="Q49" s="57"/>
      <c r="R49" s="38"/>
      <c r="S49" s="38"/>
      <c r="T49" s="38"/>
      <c r="U49" s="38"/>
      <c r="V49" s="38"/>
      <c r="W49" s="38"/>
      <c r="X49" s="38"/>
      <c r="Y49" s="38"/>
    </row>
    <row r="50" spans="1:25" x14ac:dyDescent="0.45">
      <c r="A50" s="58"/>
      <c r="B50" s="58"/>
      <c r="C50" s="58"/>
      <c r="D50" s="61"/>
      <c r="E50" s="58"/>
      <c r="F50" s="58"/>
      <c r="G50" s="58"/>
      <c r="H50" s="58"/>
      <c r="I50" s="58"/>
      <c r="J50" s="58"/>
      <c r="K50" s="55"/>
      <c r="L50" s="38"/>
      <c r="M50" s="38"/>
      <c r="N50" s="38"/>
      <c r="O50" s="56">
        <v>1996</v>
      </c>
      <c r="P50" s="56"/>
      <c r="Q50" s="57"/>
      <c r="R50" s="38"/>
      <c r="S50" s="38"/>
      <c r="T50" s="38"/>
      <c r="U50" s="38"/>
      <c r="V50" s="38"/>
      <c r="W50" s="38"/>
      <c r="X50" s="38"/>
      <c r="Y50" s="38"/>
    </row>
    <row r="51" spans="1:25" x14ac:dyDescent="0.45">
      <c r="A51" s="58"/>
      <c r="B51" s="58"/>
      <c r="C51" s="58"/>
      <c r="D51" s="61"/>
      <c r="E51" s="58"/>
      <c r="F51" s="58"/>
      <c r="G51" s="58"/>
      <c r="H51" s="58"/>
      <c r="I51" s="58"/>
      <c r="J51" s="58"/>
      <c r="K51" s="55"/>
      <c r="L51" s="38"/>
      <c r="M51" s="38"/>
      <c r="N51" s="38"/>
      <c r="O51" s="56">
        <v>1995</v>
      </c>
      <c r="P51" s="56"/>
      <c r="Q51" s="57"/>
      <c r="R51" s="38"/>
      <c r="S51" s="38"/>
      <c r="T51" s="38"/>
      <c r="U51" s="38"/>
      <c r="V51" s="38"/>
      <c r="W51" s="38"/>
      <c r="X51" s="38"/>
      <c r="Y51" s="38"/>
    </row>
    <row r="52" spans="1:25" x14ac:dyDescent="0.45">
      <c r="A52" s="58"/>
      <c r="B52" s="58"/>
      <c r="C52" s="58"/>
      <c r="D52" s="61"/>
      <c r="E52" s="58"/>
      <c r="F52" s="58"/>
      <c r="G52" s="58"/>
      <c r="H52" s="58"/>
      <c r="I52" s="58"/>
      <c r="J52" s="58"/>
      <c r="K52" s="55"/>
      <c r="L52" s="38"/>
      <c r="M52" s="38"/>
      <c r="N52" s="38"/>
      <c r="O52" s="56">
        <v>1994</v>
      </c>
      <c r="P52" s="56"/>
      <c r="Q52" s="57"/>
      <c r="R52" s="38"/>
      <c r="S52" s="38"/>
      <c r="T52" s="38"/>
      <c r="U52" s="38"/>
      <c r="V52" s="38"/>
      <c r="W52" s="38"/>
      <c r="X52" s="38"/>
      <c r="Y52" s="38"/>
    </row>
    <row r="53" spans="1:25" x14ac:dyDescent="0.45">
      <c r="A53" s="58"/>
      <c r="B53" s="58"/>
      <c r="C53" s="58"/>
      <c r="D53" s="61"/>
      <c r="E53" s="58"/>
      <c r="F53" s="58"/>
      <c r="G53" s="58"/>
      <c r="H53" s="58"/>
      <c r="I53" s="58"/>
      <c r="J53" s="58"/>
      <c r="K53" s="55"/>
      <c r="L53" s="38"/>
      <c r="M53" s="38"/>
      <c r="N53" s="38"/>
      <c r="O53" s="56">
        <v>1993</v>
      </c>
      <c r="P53" s="56"/>
      <c r="Q53" s="57"/>
      <c r="R53" s="38"/>
      <c r="S53" s="38"/>
      <c r="T53" s="38"/>
      <c r="U53" s="38"/>
      <c r="V53" s="38"/>
      <c r="W53" s="38"/>
      <c r="X53" s="38"/>
      <c r="Y53" s="38"/>
    </row>
    <row r="54" spans="1:25" x14ac:dyDescent="0.45">
      <c r="A54" s="58"/>
      <c r="B54" s="58"/>
      <c r="C54" s="58"/>
      <c r="D54" s="61"/>
      <c r="E54" s="58"/>
      <c r="F54" s="58"/>
      <c r="G54" s="58"/>
      <c r="H54" s="58"/>
      <c r="I54" s="58"/>
      <c r="J54" s="58"/>
      <c r="K54" s="55"/>
      <c r="L54" s="38"/>
      <c r="M54" s="38"/>
      <c r="N54" s="38"/>
      <c r="O54" s="56">
        <v>1992</v>
      </c>
      <c r="P54" s="56"/>
      <c r="Q54" s="57"/>
      <c r="R54" s="38"/>
      <c r="S54" s="38"/>
      <c r="T54" s="38"/>
      <c r="U54" s="38"/>
      <c r="V54" s="38"/>
      <c r="W54" s="38"/>
      <c r="X54" s="38"/>
      <c r="Y54" s="38"/>
    </row>
    <row r="55" spans="1:25" x14ac:dyDescent="0.45">
      <c r="A55" s="58"/>
      <c r="B55" s="58"/>
      <c r="C55" s="58"/>
      <c r="D55" s="61"/>
      <c r="E55" s="58"/>
      <c r="F55" s="58"/>
      <c r="G55" s="58"/>
      <c r="H55" s="58"/>
      <c r="I55" s="58"/>
      <c r="J55" s="58"/>
      <c r="K55" s="55"/>
      <c r="L55" s="38"/>
      <c r="M55" s="38"/>
      <c r="N55" s="38"/>
      <c r="O55" s="56">
        <v>1991</v>
      </c>
      <c r="P55" s="56"/>
      <c r="Q55" s="57"/>
      <c r="R55" s="38"/>
      <c r="S55" s="38"/>
      <c r="T55" s="38"/>
      <c r="U55" s="38"/>
      <c r="V55" s="38"/>
      <c r="W55" s="38"/>
      <c r="X55" s="38"/>
      <c r="Y55" s="38"/>
    </row>
    <row r="56" spans="1:25" x14ac:dyDescent="0.45">
      <c r="A56" s="58"/>
      <c r="B56" s="58"/>
      <c r="C56" s="58"/>
      <c r="D56" s="61"/>
      <c r="E56" s="58"/>
      <c r="F56" s="58"/>
      <c r="G56" s="58"/>
      <c r="H56" s="58"/>
      <c r="I56" s="58"/>
      <c r="J56" s="58"/>
      <c r="K56" s="55"/>
      <c r="L56" s="38"/>
      <c r="M56" s="38"/>
      <c r="N56" s="38"/>
      <c r="O56" s="56">
        <v>1990</v>
      </c>
      <c r="P56" s="56"/>
      <c r="Q56" s="57"/>
      <c r="R56" s="38"/>
      <c r="S56" s="38"/>
      <c r="T56" s="38"/>
      <c r="U56" s="38"/>
      <c r="V56" s="38"/>
      <c r="W56" s="38"/>
      <c r="X56" s="38"/>
      <c r="Y56" s="38"/>
    </row>
    <row r="57" spans="1:25" x14ac:dyDescent="0.45">
      <c r="A57" s="58"/>
      <c r="B57" s="58"/>
      <c r="C57" s="58"/>
      <c r="D57" s="61"/>
      <c r="E57" s="58"/>
      <c r="F57" s="58"/>
      <c r="G57" s="58"/>
      <c r="H57" s="58"/>
      <c r="I57" s="58"/>
      <c r="J57" s="58"/>
      <c r="K57" s="55"/>
      <c r="L57" s="38"/>
      <c r="M57" s="38"/>
      <c r="N57" s="38"/>
      <c r="O57" s="56">
        <v>1989</v>
      </c>
      <c r="P57" s="56"/>
      <c r="Q57" s="57"/>
      <c r="R57" s="38"/>
      <c r="S57" s="38"/>
      <c r="T57" s="38"/>
      <c r="U57" s="38"/>
      <c r="V57" s="38"/>
      <c r="W57" s="38"/>
      <c r="X57" s="38"/>
      <c r="Y57" s="38"/>
    </row>
    <row r="58" spans="1:25" x14ac:dyDescent="0.45">
      <c r="A58" s="58"/>
      <c r="B58" s="55"/>
      <c r="C58" s="55"/>
      <c r="D58" s="61"/>
      <c r="E58" s="58"/>
      <c r="F58" s="55"/>
      <c r="G58" s="55"/>
      <c r="H58" s="55"/>
      <c r="I58" s="55"/>
      <c r="J58" s="55"/>
      <c r="K58" s="55"/>
      <c r="L58" s="38"/>
      <c r="M58" s="38"/>
      <c r="N58" s="38"/>
      <c r="O58" s="56">
        <v>1988</v>
      </c>
      <c r="P58" s="56"/>
      <c r="Q58" s="57"/>
      <c r="R58" s="38"/>
      <c r="S58" s="38"/>
      <c r="T58" s="38"/>
      <c r="U58" s="38"/>
      <c r="V58" s="38"/>
      <c r="W58" s="38"/>
      <c r="X58" s="38"/>
      <c r="Y58" s="38"/>
    </row>
    <row r="59" spans="1:25" x14ac:dyDescent="0.45">
      <c r="A59" s="58"/>
      <c r="B59" s="55"/>
      <c r="C59" s="55"/>
      <c r="D59" s="61"/>
      <c r="E59" s="58"/>
      <c r="F59" s="55"/>
      <c r="G59" s="55"/>
      <c r="H59" s="55"/>
      <c r="I59" s="55"/>
      <c r="J59" s="55"/>
      <c r="K59" s="55"/>
      <c r="L59" s="38"/>
      <c r="M59" s="38"/>
      <c r="N59" s="38"/>
      <c r="O59" s="56">
        <v>1987</v>
      </c>
      <c r="P59" s="56"/>
      <c r="Q59" s="57"/>
      <c r="R59" s="38"/>
      <c r="S59" s="38"/>
      <c r="T59" s="38"/>
      <c r="U59" s="38"/>
      <c r="V59" s="38"/>
      <c r="W59" s="38"/>
      <c r="X59" s="38"/>
      <c r="Y59" s="38"/>
    </row>
    <row r="60" spans="1:25" x14ac:dyDescent="0.45">
      <c r="A60" s="58"/>
      <c r="B60" s="55"/>
      <c r="C60" s="55"/>
      <c r="D60" s="61"/>
      <c r="E60" s="58"/>
      <c r="F60" s="55"/>
      <c r="G60" s="55"/>
      <c r="H60" s="55"/>
      <c r="I60" s="55"/>
      <c r="J60" s="55"/>
      <c r="K60" s="55"/>
      <c r="L60" s="38"/>
      <c r="M60" s="38"/>
      <c r="N60" s="38"/>
      <c r="O60" s="56">
        <v>1986</v>
      </c>
      <c r="P60" s="56"/>
      <c r="Q60" s="57"/>
      <c r="R60" s="38"/>
      <c r="S60" s="38"/>
      <c r="T60" s="38"/>
      <c r="U60" s="38"/>
      <c r="V60" s="38"/>
      <c r="W60" s="38"/>
      <c r="X60" s="38"/>
      <c r="Y60" s="38"/>
    </row>
    <row r="61" spans="1:25" x14ac:dyDescent="0.45">
      <c r="A61" s="58"/>
      <c r="B61" s="55"/>
      <c r="C61" s="55"/>
      <c r="D61" s="61"/>
      <c r="E61" s="58"/>
      <c r="F61" s="55"/>
      <c r="G61" s="55"/>
      <c r="H61" s="55"/>
      <c r="I61" s="55"/>
      <c r="J61" s="55"/>
      <c r="K61" s="55"/>
      <c r="L61" s="38"/>
      <c r="M61" s="38"/>
      <c r="N61" s="38"/>
      <c r="O61" s="56">
        <v>1985</v>
      </c>
      <c r="P61" s="56"/>
      <c r="Q61" s="57"/>
      <c r="R61" s="38"/>
      <c r="S61" s="38"/>
      <c r="T61" s="38"/>
      <c r="U61" s="38"/>
      <c r="V61" s="38"/>
      <c r="W61" s="38"/>
      <c r="X61" s="38"/>
      <c r="Y61" s="38"/>
    </row>
    <row r="62" spans="1:25" x14ac:dyDescent="0.45">
      <c r="A62" s="58"/>
      <c r="B62" s="55"/>
      <c r="C62" s="55"/>
      <c r="D62" s="61"/>
      <c r="E62" s="58"/>
      <c r="F62" s="55"/>
      <c r="G62" s="55"/>
      <c r="H62" s="55"/>
      <c r="I62" s="55"/>
      <c r="J62" s="55"/>
      <c r="K62" s="55"/>
      <c r="L62" s="38"/>
      <c r="M62" s="38"/>
      <c r="N62" s="38"/>
      <c r="O62" s="56"/>
      <c r="P62" s="56"/>
      <c r="Q62" s="57"/>
      <c r="R62" s="38"/>
      <c r="S62" s="38"/>
      <c r="T62" s="38"/>
      <c r="U62" s="38"/>
      <c r="V62" s="38"/>
      <c r="W62" s="38"/>
      <c r="X62" s="38"/>
      <c r="Y62" s="38"/>
    </row>
    <row r="63" spans="1:25" x14ac:dyDescent="0.45">
      <c r="A63" s="58"/>
      <c r="B63" s="55"/>
      <c r="C63" s="55"/>
      <c r="D63" s="61"/>
      <c r="E63" s="58"/>
      <c r="F63" s="55"/>
      <c r="G63" s="55"/>
      <c r="H63" s="55"/>
      <c r="I63" s="55"/>
      <c r="J63" s="55"/>
      <c r="K63" s="55"/>
      <c r="L63" s="38"/>
      <c r="M63" s="38"/>
      <c r="N63" s="38"/>
      <c r="O63" s="56"/>
      <c r="P63" s="56"/>
      <c r="Q63" s="57"/>
      <c r="R63" s="38"/>
      <c r="S63" s="38"/>
      <c r="T63" s="38"/>
      <c r="U63" s="38"/>
      <c r="V63" s="38"/>
      <c r="W63" s="38"/>
      <c r="X63" s="38"/>
      <c r="Y63" s="38"/>
    </row>
    <row r="64" spans="1:25" x14ac:dyDescent="0.45">
      <c r="A64" s="58"/>
      <c r="B64" s="55"/>
      <c r="C64" s="55"/>
      <c r="D64" s="61"/>
      <c r="E64" s="58"/>
      <c r="F64" s="55"/>
      <c r="G64" s="55"/>
      <c r="H64" s="55"/>
      <c r="I64" s="55"/>
      <c r="J64" s="55"/>
      <c r="K64" s="55"/>
      <c r="L64" s="38"/>
      <c r="M64" s="38"/>
      <c r="N64" s="38"/>
      <c r="O64" s="56"/>
      <c r="P64" s="56"/>
      <c r="Q64" s="57"/>
      <c r="R64" s="38"/>
      <c r="S64" s="38"/>
      <c r="T64" s="38"/>
      <c r="U64" s="38"/>
      <c r="V64" s="38"/>
      <c r="W64" s="38"/>
      <c r="X64" s="38"/>
      <c r="Y64" s="38"/>
    </row>
    <row r="65" spans="1:25" x14ac:dyDescent="0.45">
      <c r="A65" s="58"/>
      <c r="B65" s="55"/>
      <c r="C65" s="55"/>
      <c r="D65" s="61"/>
      <c r="E65" s="58"/>
      <c r="F65" s="55"/>
      <c r="G65" s="55"/>
      <c r="H65" s="55"/>
      <c r="I65" s="55"/>
      <c r="J65" s="55"/>
      <c r="K65" s="55"/>
      <c r="L65" s="38"/>
      <c r="M65" s="38"/>
      <c r="N65" s="38"/>
      <c r="O65" s="56"/>
      <c r="P65" s="56"/>
      <c r="Q65" s="57"/>
      <c r="R65" s="38"/>
      <c r="S65" s="38"/>
      <c r="T65" s="38"/>
      <c r="U65" s="38"/>
      <c r="V65" s="38"/>
      <c r="W65" s="38"/>
      <c r="X65" s="38"/>
      <c r="Y65" s="38"/>
    </row>
    <row r="66" spans="1:25" x14ac:dyDescent="0.45">
      <c r="A66" s="58"/>
      <c r="B66" s="55"/>
      <c r="C66" s="55"/>
      <c r="D66" s="61"/>
      <c r="E66" s="58"/>
      <c r="F66" s="55"/>
      <c r="G66" s="55"/>
      <c r="H66" s="55"/>
      <c r="I66" s="55"/>
      <c r="J66" s="55"/>
      <c r="K66" s="55"/>
      <c r="L66" s="38"/>
      <c r="M66" s="38"/>
      <c r="N66" s="38"/>
      <c r="O66" s="56"/>
      <c r="P66" s="56"/>
      <c r="Q66" s="57"/>
      <c r="R66" s="38"/>
      <c r="S66" s="38"/>
      <c r="T66" s="38"/>
      <c r="U66" s="38"/>
      <c r="V66" s="38"/>
      <c r="W66" s="38"/>
      <c r="X66" s="38"/>
      <c r="Y66" s="38"/>
    </row>
    <row r="67" spans="1:25" x14ac:dyDescent="0.45">
      <c r="A67" s="58"/>
      <c r="B67" s="55"/>
      <c r="C67" s="55"/>
      <c r="D67" s="61"/>
      <c r="E67" s="58"/>
      <c r="F67" s="55"/>
      <c r="G67" s="55"/>
      <c r="H67" s="55"/>
      <c r="I67" s="55"/>
      <c r="J67" s="55"/>
      <c r="K67" s="55"/>
      <c r="L67" s="38"/>
      <c r="M67" s="38"/>
      <c r="N67" s="38"/>
      <c r="O67" s="56"/>
      <c r="P67" s="56"/>
      <c r="Q67" s="57"/>
      <c r="R67" s="38"/>
      <c r="S67" s="38"/>
      <c r="T67" s="38"/>
      <c r="U67" s="38"/>
      <c r="V67" s="38"/>
      <c r="W67" s="38"/>
      <c r="X67" s="38"/>
      <c r="Y67" s="38"/>
    </row>
    <row r="68" spans="1:25" x14ac:dyDescent="0.45">
      <c r="A68" s="58"/>
      <c r="B68" s="55"/>
      <c r="C68" s="55"/>
      <c r="D68" s="61"/>
      <c r="E68" s="58"/>
      <c r="F68" s="55"/>
      <c r="G68" s="55"/>
      <c r="H68" s="55"/>
      <c r="I68" s="55"/>
      <c r="J68" s="55"/>
      <c r="K68" s="55"/>
      <c r="L68" s="38"/>
      <c r="M68" s="38"/>
      <c r="N68" s="38"/>
      <c r="O68" s="56"/>
      <c r="P68" s="56"/>
      <c r="Q68" s="57"/>
      <c r="R68" s="38"/>
      <c r="S68" s="38"/>
      <c r="T68" s="38"/>
      <c r="U68" s="38"/>
      <c r="V68" s="38"/>
      <c r="W68" s="38"/>
      <c r="X68" s="38"/>
      <c r="Y68" s="38"/>
    </row>
    <row r="69" spans="1:25" x14ac:dyDescent="0.45">
      <c r="A69" s="58"/>
      <c r="B69" s="55"/>
      <c r="C69" s="55"/>
      <c r="D69" s="61"/>
      <c r="E69" s="58"/>
      <c r="F69" s="55"/>
      <c r="G69" s="55"/>
      <c r="H69" s="55"/>
      <c r="I69" s="55"/>
      <c r="J69" s="55"/>
      <c r="K69" s="55"/>
      <c r="L69" s="38"/>
      <c r="M69" s="38"/>
      <c r="N69" s="38"/>
      <c r="O69" s="56"/>
      <c r="P69" s="56"/>
      <c r="Q69" s="57"/>
      <c r="R69" s="38"/>
      <c r="S69" s="38"/>
      <c r="T69" s="38"/>
      <c r="U69" s="38"/>
      <c r="V69" s="38"/>
      <c r="W69" s="38"/>
      <c r="X69" s="38"/>
      <c r="Y69" s="38"/>
    </row>
    <row r="70" spans="1:25" x14ac:dyDescent="0.45">
      <c r="A70" s="58"/>
      <c r="B70" s="55"/>
      <c r="C70" s="55"/>
      <c r="D70" s="61"/>
      <c r="E70" s="58"/>
      <c r="F70" s="55"/>
      <c r="G70" s="55"/>
      <c r="H70" s="55"/>
      <c r="I70" s="55"/>
      <c r="J70" s="55"/>
      <c r="K70" s="55"/>
      <c r="L70" s="38"/>
      <c r="M70" s="38"/>
      <c r="N70" s="38"/>
      <c r="O70" s="56"/>
      <c r="P70" s="56"/>
      <c r="Q70" s="57"/>
      <c r="R70" s="38"/>
      <c r="S70" s="38"/>
      <c r="T70" s="38"/>
      <c r="U70" s="38"/>
      <c r="V70" s="38"/>
      <c r="W70" s="38"/>
      <c r="X70" s="38"/>
      <c r="Y70" s="38"/>
    </row>
    <row r="71" spans="1:25" x14ac:dyDescent="0.45">
      <c r="A71" s="58"/>
      <c r="B71" s="55"/>
      <c r="C71" s="55"/>
      <c r="D71" s="61"/>
      <c r="E71" s="58"/>
      <c r="F71" s="55"/>
      <c r="G71" s="55"/>
      <c r="H71" s="55"/>
      <c r="I71" s="55"/>
      <c r="J71" s="55"/>
      <c r="K71" s="55"/>
      <c r="L71" s="38"/>
      <c r="M71" s="38"/>
      <c r="N71" s="38"/>
      <c r="O71" s="56"/>
      <c r="P71" s="56"/>
      <c r="Q71" s="57"/>
      <c r="R71" s="38"/>
      <c r="S71" s="38"/>
      <c r="T71" s="38"/>
      <c r="U71" s="38"/>
      <c r="V71" s="38"/>
      <c r="W71" s="38"/>
      <c r="X71" s="38"/>
      <c r="Y71" s="38"/>
    </row>
    <row r="72" spans="1:25" x14ac:dyDescent="0.45">
      <c r="A72" s="58"/>
      <c r="B72" s="55"/>
      <c r="C72" s="55"/>
      <c r="D72" s="61"/>
      <c r="E72" s="58"/>
      <c r="F72" s="55"/>
      <c r="G72" s="55"/>
      <c r="H72" s="55"/>
      <c r="I72" s="55"/>
      <c r="J72" s="55"/>
      <c r="K72" s="55"/>
      <c r="L72" s="38"/>
      <c r="M72" s="38"/>
      <c r="N72" s="38"/>
      <c r="O72" s="56"/>
      <c r="P72" s="56"/>
      <c r="Q72" s="57"/>
      <c r="R72" s="38"/>
      <c r="S72" s="38"/>
      <c r="T72" s="38"/>
      <c r="U72" s="38"/>
      <c r="V72" s="38"/>
      <c r="W72" s="38"/>
      <c r="X72" s="38"/>
      <c r="Y72" s="38"/>
    </row>
    <row r="73" spans="1:25" x14ac:dyDescent="0.45">
      <c r="A73" s="58"/>
      <c r="B73" s="55"/>
      <c r="C73" s="55"/>
      <c r="D73" s="61"/>
      <c r="E73" s="58"/>
      <c r="F73" s="55"/>
      <c r="G73" s="55"/>
      <c r="H73" s="55"/>
      <c r="I73" s="55"/>
      <c r="J73" s="55"/>
      <c r="K73" s="55"/>
      <c r="L73" s="38"/>
      <c r="M73" s="38"/>
      <c r="N73" s="38"/>
      <c r="O73" s="56"/>
      <c r="P73" s="56"/>
      <c r="Q73" s="57"/>
      <c r="R73" s="38"/>
      <c r="S73" s="38"/>
      <c r="T73" s="38"/>
      <c r="U73" s="38"/>
      <c r="V73" s="38"/>
      <c r="W73" s="38"/>
      <c r="X73" s="38"/>
      <c r="Y73" s="38"/>
    </row>
    <row r="74" spans="1:25" x14ac:dyDescent="0.45">
      <c r="A74" s="58"/>
      <c r="B74" s="55"/>
      <c r="C74" s="55"/>
      <c r="D74" s="61"/>
      <c r="E74" s="58"/>
      <c r="F74" s="55"/>
      <c r="G74" s="55"/>
      <c r="H74" s="55"/>
      <c r="I74" s="55"/>
      <c r="J74" s="55"/>
      <c r="K74" s="55"/>
      <c r="L74" s="38"/>
      <c r="M74" s="38"/>
      <c r="N74" s="38"/>
      <c r="O74" s="56"/>
      <c r="P74" s="56"/>
      <c r="Q74" s="57"/>
      <c r="R74" s="38"/>
      <c r="S74" s="38"/>
      <c r="T74" s="38"/>
      <c r="U74" s="38"/>
      <c r="V74" s="38"/>
      <c r="W74" s="38"/>
      <c r="X74" s="38"/>
      <c r="Y74" s="38"/>
    </row>
    <row r="75" spans="1:25" x14ac:dyDescent="0.45">
      <c r="A75" s="55"/>
      <c r="B75" s="55"/>
      <c r="C75" s="55"/>
      <c r="D75" s="55"/>
      <c r="E75" s="55"/>
      <c r="F75" s="55"/>
      <c r="G75" s="55"/>
      <c r="H75" s="55"/>
      <c r="I75" s="55"/>
      <c r="J75" s="55"/>
      <c r="K75" s="55"/>
      <c r="L75" s="38"/>
      <c r="M75" s="38"/>
      <c r="N75" s="38"/>
      <c r="O75" s="56"/>
      <c r="P75" s="56"/>
      <c r="Q75" s="57"/>
      <c r="R75" s="38"/>
      <c r="S75" s="38"/>
      <c r="T75" s="38"/>
      <c r="U75" s="38"/>
      <c r="V75" s="38"/>
      <c r="W75" s="38"/>
      <c r="X75" s="38"/>
      <c r="Y75" s="38"/>
    </row>
    <row r="76" spans="1:25" x14ac:dyDescent="0.45">
      <c r="A76" s="55"/>
      <c r="B76" s="55"/>
      <c r="C76" s="55"/>
      <c r="D76" s="55"/>
      <c r="E76" s="55"/>
      <c r="F76" s="55"/>
      <c r="G76" s="55"/>
      <c r="H76" s="55"/>
      <c r="I76" s="55"/>
      <c r="J76" s="55"/>
      <c r="K76" s="55"/>
      <c r="O76" s="56"/>
      <c r="P76" s="56"/>
      <c r="Q76" s="57"/>
    </row>
    <row r="77" spans="1:25" x14ac:dyDescent="0.45">
      <c r="O77" s="56"/>
      <c r="P77" s="56"/>
      <c r="Q77" s="57"/>
    </row>
    <row r="78" spans="1:25" x14ac:dyDescent="0.45">
      <c r="A78" s="183"/>
      <c r="B78" s="183"/>
      <c r="C78" s="183"/>
      <c r="D78" s="183"/>
      <c r="E78" s="183"/>
      <c r="F78" s="68"/>
      <c r="G78" s="38"/>
      <c r="H78" s="38"/>
      <c r="O78" s="56"/>
      <c r="P78" s="56"/>
      <c r="Q78" s="57"/>
    </row>
    <row r="79" spans="1:25" x14ac:dyDescent="0.45">
      <c r="A79" s="181"/>
      <c r="B79" s="181"/>
      <c r="C79" s="181"/>
      <c r="D79" s="181"/>
      <c r="E79" s="181"/>
      <c r="F79" s="69"/>
      <c r="O79" s="56"/>
      <c r="P79" s="56"/>
      <c r="Q79" s="57"/>
    </row>
    <row r="80" spans="1:25" x14ac:dyDescent="0.45">
      <c r="A80" s="181"/>
      <c r="B80" s="181"/>
      <c r="C80" s="181"/>
      <c r="D80" s="181"/>
      <c r="E80" s="181"/>
      <c r="F80" s="69"/>
      <c r="O80" s="56"/>
      <c r="P80" s="56"/>
      <c r="Q80" s="57"/>
    </row>
    <row r="81" spans="1:17" x14ac:dyDescent="0.45">
      <c r="A81" s="181"/>
      <c r="B81" s="181"/>
      <c r="C81" s="181"/>
      <c r="D81" s="181"/>
      <c r="E81" s="181"/>
      <c r="F81" s="69"/>
      <c r="O81" s="56"/>
      <c r="P81" s="56"/>
      <c r="Q81" s="57"/>
    </row>
    <row r="82" spans="1:17" x14ac:dyDescent="0.45">
      <c r="A82" s="181"/>
      <c r="B82" s="181"/>
      <c r="C82" s="181"/>
      <c r="D82" s="181"/>
      <c r="E82" s="181"/>
      <c r="F82" s="69"/>
      <c r="O82" s="56"/>
      <c r="P82" s="56"/>
      <c r="Q82" s="57"/>
    </row>
    <row r="83" spans="1:17" x14ac:dyDescent="0.45">
      <c r="A83" s="181"/>
      <c r="B83" s="181"/>
      <c r="C83" s="181"/>
      <c r="D83" s="181"/>
      <c r="E83" s="181"/>
      <c r="F83" s="69"/>
      <c r="O83" s="56"/>
      <c r="P83" s="56"/>
      <c r="Q83" s="57"/>
    </row>
    <row r="84" spans="1:17" x14ac:dyDescent="0.45">
      <c r="A84" s="181"/>
      <c r="B84" s="181"/>
      <c r="C84" s="181"/>
      <c r="D84" s="181"/>
      <c r="E84" s="181"/>
      <c r="F84" s="69"/>
      <c r="O84" s="56"/>
      <c r="P84" s="56"/>
      <c r="Q84" s="57"/>
    </row>
    <row r="85" spans="1:17" x14ac:dyDescent="0.45">
      <c r="A85" s="181"/>
      <c r="B85" s="181"/>
      <c r="C85" s="181"/>
      <c r="D85" s="181"/>
      <c r="E85" s="181"/>
      <c r="F85" s="69"/>
      <c r="O85" s="56"/>
      <c r="P85" s="56"/>
      <c r="Q85" s="57"/>
    </row>
    <row r="86" spans="1:17" x14ac:dyDescent="0.45">
      <c r="A86" s="181"/>
      <c r="B86" s="181"/>
      <c r="C86" s="181"/>
      <c r="D86" s="181"/>
      <c r="E86" s="181"/>
      <c r="F86" s="69"/>
      <c r="O86" s="56"/>
      <c r="P86" s="56"/>
      <c r="Q86" s="57"/>
    </row>
    <row r="87" spans="1:17" x14ac:dyDescent="0.45">
      <c r="A87" s="181"/>
      <c r="B87" s="181"/>
      <c r="C87" s="181"/>
      <c r="D87" s="181"/>
      <c r="E87" s="181"/>
      <c r="F87" s="69"/>
      <c r="O87" s="56"/>
      <c r="P87" s="56"/>
      <c r="Q87" s="57"/>
    </row>
    <row r="88" spans="1:17" x14ac:dyDescent="0.45">
      <c r="A88" s="181"/>
      <c r="B88" s="181"/>
      <c r="C88" s="181"/>
      <c r="D88" s="181"/>
      <c r="E88" s="181"/>
      <c r="F88" s="69"/>
      <c r="O88" s="56"/>
      <c r="P88" s="56"/>
      <c r="Q88" s="57"/>
    </row>
    <row r="89" spans="1:17" x14ac:dyDescent="0.45">
      <c r="A89" s="181"/>
      <c r="B89" s="181"/>
      <c r="C89" s="181"/>
      <c r="D89" s="181"/>
      <c r="E89" s="181"/>
      <c r="F89" s="69"/>
      <c r="O89" s="56"/>
      <c r="P89" s="56"/>
      <c r="Q89" s="57"/>
    </row>
    <row r="90" spans="1:17" x14ac:dyDescent="0.45">
      <c r="A90" s="181"/>
      <c r="B90" s="181"/>
      <c r="C90" s="181"/>
      <c r="D90" s="181"/>
      <c r="E90" s="181"/>
      <c r="F90" s="69"/>
      <c r="O90" s="56"/>
      <c r="P90" s="56"/>
      <c r="Q90" s="57"/>
    </row>
    <row r="91" spans="1:17" x14ac:dyDescent="0.45">
      <c r="A91" s="181"/>
      <c r="B91" s="181"/>
      <c r="C91" s="181"/>
      <c r="D91" s="181"/>
      <c r="E91" s="181"/>
      <c r="F91" s="69"/>
      <c r="O91" s="56"/>
      <c r="P91" s="56"/>
      <c r="Q91" s="57"/>
    </row>
    <row r="92" spans="1:17" x14ac:dyDescent="0.45">
      <c r="A92" s="181"/>
      <c r="B92" s="181"/>
      <c r="C92" s="181"/>
      <c r="D92" s="181"/>
      <c r="E92" s="181"/>
      <c r="F92" s="69"/>
      <c r="O92" s="56"/>
      <c r="P92" s="56"/>
      <c r="Q92" s="57"/>
    </row>
    <row r="93" spans="1:17" x14ac:dyDescent="0.45">
      <c r="A93" s="181"/>
      <c r="B93" s="181"/>
      <c r="C93" s="181"/>
      <c r="D93" s="181"/>
      <c r="E93" s="181"/>
      <c r="F93" s="69"/>
      <c r="O93" s="56"/>
      <c r="P93" s="56"/>
      <c r="Q93" s="57"/>
    </row>
    <row r="94" spans="1:17" x14ac:dyDescent="0.45">
      <c r="A94" s="181"/>
      <c r="B94" s="181"/>
      <c r="C94" s="181"/>
      <c r="D94" s="181"/>
      <c r="E94" s="181"/>
      <c r="F94" s="69"/>
      <c r="O94" s="56"/>
      <c r="P94" s="56"/>
      <c r="Q94" s="57"/>
    </row>
    <row r="95" spans="1:17" x14ac:dyDescent="0.45">
      <c r="A95" s="181"/>
      <c r="B95" s="181"/>
      <c r="C95" s="181"/>
      <c r="D95" s="181"/>
      <c r="E95" s="181"/>
      <c r="F95" s="69"/>
      <c r="O95" s="56"/>
      <c r="P95" s="56"/>
      <c r="Q95" s="57"/>
    </row>
    <row r="96" spans="1:17" x14ac:dyDescent="0.45">
      <c r="A96" s="181"/>
      <c r="B96" s="181"/>
      <c r="C96" s="181"/>
      <c r="D96" s="181"/>
      <c r="E96" s="181"/>
      <c r="F96" s="69"/>
      <c r="O96" s="56"/>
      <c r="P96" s="56"/>
      <c r="Q96" s="57"/>
    </row>
    <row r="97" spans="1:17" x14ac:dyDescent="0.45">
      <c r="A97" s="181"/>
      <c r="B97" s="181"/>
      <c r="C97" s="181"/>
      <c r="D97" s="181"/>
      <c r="E97" s="181"/>
      <c r="F97" s="181"/>
      <c r="O97" s="56"/>
      <c r="P97" s="56"/>
      <c r="Q97" s="57"/>
    </row>
    <row r="98" spans="1:17" x14ac:dyDescent="0.45">
      <c r="A98" s="181"/>
      <c r="B98" s="181"/>
      <c r="C98" s="181"/>
      <c r="D98" s="181"/>
      <c r="E98" s="181"/>
      <c r="F98" s="181"/>
      <c r="O98" s="56"/>
      <c r="P98" s="56"/>
      <c r="Q98" s="57"/>
    </row>
    <row r="99" spans="1:17" x14ac:dyDescent="0.45">
      <c r="A99" s="181"/>
      <c r="B99" s="181"/>
      <c r="C99" s="181"/>
      <c r="D99" s="181"/>
      <c r="E99" s="181"/>
      <c r="F99" s="69"/>
      <c r="O99" s="56"/>
      <c r="P99" s="56"/>
      <c r="Q99" s="57"/>
    </row>
    <row r="100" spans="1:17" x14ac:dyDescent="0.45">
      <c r="A100" s="181"/>
      <c r="B100" s="181"/>
      <c r="C100" s="181"/>
      <c r="D100" s="181"/>
      <c r="E100" s="181"/>
      <c r="F100" s="69"/>
      <c r="O100" s="56"/>
      <c r="P100" s="56"/>
      <c r="Q100" s="57"/>
    </row>
    <row r="101" spans="1:17" x14ac:dyDescent="0.45">
      <c r="A101" s="181"/>
      <c r="B101" s="181"/>
      <c r="C101" s="181"/>
      <c r="D101" s="181"/>
      <c r="E101" s="181"/>
      <c r="F101" s="69"/>
      <c r="O101" s="56"/>
      <c r="P101" s="56"/>
      <c r="Q101" s="57"/>
    </row>
    <row r="102" spans="1:17" x14ac:dyDescent="0.45">
      <c r="A102" s="181"/>
      <c r="B102" s="181"/>
      <c r="C102" s="181"/>
      <c r="D102" s="181"/>
      <c r="E102" s="181"/>
      <c r="F102" s="69"/>
      <c r="O102" s="56"/>
      <c r="P102" s="56"/>
      <c r="Q102" s="57"/>
    </row>
    <row r="103" spans="1:17" x14ac:dyDescent="0.45">
      <c r="A103" s="181"/>
      <c r="B103" s="181"/>
      <c r="C103" s="181"/>
      <c r="D103" s="181"/>
      <c r="E103" s="181"/>
      <c r="F103" s="69"/>
      <c r="O103" s="56"/>
      <c r="P103" s="56"/>
      <c r="Q103" s="57"/>
    </row>
    <row r="104" spans="1:17" x14ac:dyDescent="0.45">
      <c r="A104" s="181"/>
      <c r="B104" s="181"/>
      <c r="C104" s="181"/>
      <c r="D104" s="181"/>
      <c r="E104" s="181"/>
      <c r="F104" s="69"/>
      <c r="O104" s="56"/>
      <c r="P104" s="56"/>
      <c r="Q104" s="57"/>
    </row>
    <row r="105" spans="1:17" x14ac:dyDescent="0.45">
      <c r="A105" s="181"/>
      <c r="B105" s="181"/>
      <c r="C105" s="181"/>
      <c r="D105" s="181"/>
      <c r="E105" s="181"/>
      <c r="F105" s="69"/>
      <c r="O105" s="56"/>
      <c r="P105" s="56"/>
      <c r="Q105" s="57"/>
    </row>
    <row r="106" spans="1:17" x14ac:dyDescent="0.45">
      <c r="A106" s="181"/>
      <c r="B106" s="181"/>
      <c r="C106" s="181"/>
      <c r="D106" s="181"/>
      <c r="E106" s="70"/>
      <c r="F106" s="69"/>
      <c r="O106" s="71"/>
      <c r="P106" s="71"/>
    </row>
    <row r="107" spans="1:17" x14ac:dyDescent="0.45">
      <c r="A107" s="181"/>
      <c r="B107" s="181"/>
      <c r="C107" s="181"/>
      <c r="D107" s="181"/>
      <c r="E107" s="70"/>
      <c r="F107" s="69"/>
      <c r="O107" s="71"/>
      <c r="P107" s="71"/>
    </row>
    <row r="108" spans="1:17" x14ac:dyDescent="0.45">
      <c r="A108" s="181"/>
      <c r="B108" s="181"/>
      <c r="C108" s="181"/>
      <c r="D108" s="181"/>
      <c r="E108" s="181"/>
      <c r="F108" s="69"/>
    </row>
    <row r="109" spans="1:17" x14ac:dyDescent="0.45">
      <c r="A109" s="181"/>
      <c r="B109" s="181"/>
      <c r="C109" s="181"/>
      <c r="D109" s="181"/>
      <c r="E109" s="181"/>
      <c r="F109" s="69"/>
    </row>
    <row r="110" spans="1:17" x14ac:dyDescent="0.45">
      <c r="A110" s="72"/>
      <c r="B110" s="72"/>
      <c r="C110" s="72"/>
      <c r="D110" s="72"/>
    </row>
    <row r="111" spans="1:17" x14ac:dyDescent="0.45">
      <c r="A111" s="72"/>
      <c r="B111" s="72"/>
      <c r="C111" s="72"/>
      <c r="D111" s="72"/>
    </row>
  </sheetData>
  <sheetProtection algorithmName="SHA-512" hashValue="AfJVpUpNqfhVGCxYEMqeK74eXMF4AYhni90LURAX4hxrlti4ayn2pQB6XP67wy+5DWOtX1lDp2G+PFi5D1jA8g==" saltValue="+Jbxy6QanslYGRdgmGGBKA==" spinCount="100000" sheet="1" selectLockedCells="1"/>
  <mergeCells count="45">
    <mergeCell ref="A107:D107"/>
    <mergeCell ref="A108:E108"/>
    <mergeCell ref="A109:E109"/>
    <mergeCell ref="B6:B10"/>
    <mergeCell ref="A6:A10"/>
    <mergeCell ref="A101:E101"/>
    <mergeCell ref="A102:E102"/>
    <mergeCell ref="A103:E103"/>
    <mergeCell ref="A104:E104"/>
    <mergeCell ref="A105:E105"/>
    <mergeCell ref="A106:D106"/>
    <mergeCell ref="A95:E95"/>
    <mergeCell ref="A96:E96"/>
    <mergeCell ref="A97:F97"/>
    <mergeCell ref="A98:F98"/>
    <mergeCell ref="A99:E99"/>
    <mergeCell ref="A100:E100"/>
    <mergeCell ref="A89:E89"/>
    <mergeCell ref="A90:E90"/>
    <mergeCell ref="A91:E91"/>
    <mergeCell ref="A92:E92"/>
    <mergeCell ref="A93:E93"/>
    <mergeCell ref="A94:E94"/>
    <mergeCell ref="A88:E88"/>
    <mergeCell ref="J34:J35"/>
    <mergeCell ref="A78:E78"/>
    <mergeCell ref="A79:E79"/>
    <mergeCell ref="A80:E80"/>
    <mergeCell ref="A81:E81"/>
    <mergeCell ref="A82:E82"/>
    <mergeCell ref="A83:E83"/>
    <mergeCell ref="A84:E84"/>
    <mergeCell ref="A85:E85"/>
    <mergeCell ref="A86:E86"/>
    <mergeCell ref="A87:E87"/>
    <mergeCell ref="A1:N1"/>
    <mergeCell ref="A2:N2"/>
    <mergeCell ref="L6:M6"/>
    <mergeCell ref="E21:K21"/>
    <mergeCell ref="J22:J23"/>
    <mergeCell ref="K22:K23"/>
    <mergeCell ref="L22:L23"/>
    <mergeCell ref="A23:E23"/>
    <mergeCell ref="L5:M5"/>
    <mergeCell ref="L4:M4"/>
  </mergeCells>
  <dataValidations count="3">
    <dataValidation type="list" allowBlank="1" showInputMessage="1" showErrorMessage="1" sqref="D25:D74">
      <formula1>$F$41:$F$43</formula1>
    </dataValidation>
    <dataValidation type="date" allowBlank="1" showInputMessage="1" showErrorMessage="1" sqref="C25:C74">
      <formula1>27395</formula1>
      <formula2>44620</formula2>
    </dataValidation>
    <dataValidation type="whole" allowBlank="1" showInputMessage="1" showErrorMessage="1" sqref="B4:B6">
      <formula1>0</formula1>
      <formula2>30</formula2>
    </dataValidation>
  </dataValidation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85" zoomScaleNormal="85" workbookViewId="0">
      <selection activeCell="A15" sqref="A15"/>
    </sheetView>
  </sheetViews>
  <sheetFormatPr baseColWidth="10" defaultRowHeight="14.25" x14ac:dyDescent="0.45"/>
  <cols>
    <col min="1" max="1" width="44.19921875" style="39" customWidth="1"/>
    <col min="2" max="2" width="29.6640625" style="39" customWidth="1"/>
    <col min="3" max="3" width="25.53125" style="39" customWidth="1"/>
    <col min="4" max="4" width="21.9296875" style="39" customWidth="1"/>
    <col min="5" max="5" width="5" style="39" customWidth="1"/>
    <col min="6" max="6" width="5.73046875" style="39" customWidth="1"/>
    <col min="7" max="7" width="2.73046875" style="39" customWidth="1"/>
    <col min="8" max="9" width="10.6640625" style="39"/>
    <col min="10" max="10" width="8.9296875" style="39" customWidth="1"/>
    <col min="11" max="11" width="9.86328125" style="39" customWidth="1"/>
    <col min="12" max="12" width="3.46484375" style="39" customWidth="1"/>
    <col min="13" max="13" width="11.1328125" style="39" customWidth="1"/>
    <col min="14" max="14" width="9" style="39" customWidth="1"/>
    <col min="15" max="16384" width="10.6640625" style="39"/>
  </cols>
  <sheetData>
    <row r="1" spans="1:26" ht="103.15" customHeight="1" x14ac:dyDescent="0.45">
      <c r="A1" s="174" t="s">
        <v>131</v>
      </c>
      <c r="B1" s="174"/>
      <c r="C1" s="174"/>
      <c r="D1" s="174"/>
      <c r="E1" s="174"/>
      <c r="F1" s="174"/>
      <c r="G1" s="174"/>
      <c r="H1" s="174"/>
      <c r="I1" s="174"/>
      <c r="J1" s="174"/>
      <c r="K1" s="174"/>
      <c r="L1" s="174"/>
      <c r="M1" s="174"/>
      <c r="N1" s="174"/>
      <c r="O1" s="174"/>
      <c r="P1" s="174"/>
      <c r="Q1" s="38"/>
      <c r="R1" s="38"/>
      <c r="S1" s="38"/>
      <c r="T1" s="38"/>
      <c r="U1" s="38"/>
      <c r="V1" s="38"/>
      <c r="W1" s="38"/>
      <c r="X1" s="38"/>
      <c r="Y1" s="38"/>
      <c r="Z1" s="38"/>
    </row>
    <row r="2" spans="1:26" ht="11.25" customHeight="1" thickBot="1" x14ac:dyDescent="0.5">
      <c r="A2" s="175"/>
      <c r="B2" s="175"/>
      <c r="C2" s="175"/>
      <c r="D2" s="175"/>
      <c r="E2" s="175"/>
      <c r="F2" s="175"/>
      <c r="G2" s="175"/>
      <c r="H2" s="175"/>
      <c r="I2" s="175"/>
      <c r="J2" s="175"/>
      <c r="K2" s="175"/>
      <c r="L2" s="175"/>
      <c r="M2" s="175"/>
      <c r="N2" s="175"/>
      <c r="O2" s="175"/>
      <c r="P2" s="38"/>
      <c r="Q2" s="38"/>
      <c r="R2" s="38"/>
      <c r="S2" s="38"/>
      <c r="T2" s="38"/>
      <c r="U2" s="38"/>
      <c r="V2" s="38"/>
      <c r="W2" s="38"/>
      <c r="X2" s="38"/>
      <c r="Y2" s="38"/>
      <c r="Z2" s="38"/>
    </row>
    <row r="3" spans="1:26" ht="11.25" customHeight="1" thickBot="1" x14ac:dyDescent="0.5">
      <c r="A3" s="194" t="s">
        <v>132</v>
      </c>
      <c r="B3" s="195"/>
      <c r="C3" s="195"/>
      <c r="D3" s="196"/>
      <c r="E3" s="40"/>
      <c r="F3" s="40"/>
      <c r="G3" s="40"/>
      <c r="H3" s="40"/>
      <c r="I3" s="40"/>
      <c r="J3" s="40"/>
      <c r="K3" s="40"/>
      <c r="L3" s="40"/>
      <c r="M3" s="40"/>
      <c r="N3" s="40"/>
      <c r="O3" s="40"/>
      <c r="P3" s="38"/>
      <c r="Q3" s="38"/>
      <c r="R3" s="38"/>
      <c r="S3" s="38"/>
      <c r="T3" s="38"/>
      <c r="U3" s="38"/>
      <c r="V3" s="38"/>
      <c r="W3" s="38"/>
      <c r="X3" s="38"/>
      <c r="Y3" s="38"/>
      <c r="Z3" s="38"/>
    </row>
    <row r="4" spans="1:26" ht="37.15" customHeight="1" x14ac:dyDescent="0.45">
      <c r="A4" s="197" t="s">
        <v>133</v>
      </c>
      <c r="B4" s="198"/>
      <c r="C4" s="198"/>
      <c r="D4" s="199"/>
      <c r="F4" s="40"/>
      <c r="G4" s="40"/>
      <c r="H4" s="40"/>
      <c r="I4" s="40"/>
      <c r="J4" s="40"/>
      <c r="K4" s="40"/>
      <c r="L4" s="40"/>
      <c r="M4" s="40"/>
      <c r="N4" s="40"/>
      <c r="O4" s="40"/>
      <c r="P4" s="38"/>
      <c r="Q4" s="38"/>
      <c r="R4" s="38"/>
      <c r="S4" s="38"/>
      <c r="T4" s="38"/>
      <c r="U4" s="38"/>
      <c r="V4" s="38"/>
      <c r="W4" s="38"/>
      <c r="X4" s="38"/>
      <c r="Y4" s="38"/>
      <c r="Z4" s="38"/>
    </row>
    <row r="5" spans="1:26" ht="22.15" customHeight="1" thickBot="1" x14ac:dyDescent="0.5">
      <c r="A5" s="200"/>
      <c r="B5" s="201"/>
      <c r="C5" s="201"/>
      <c r="D5" s="202"/>
      <c r="E5" s="40"/>
      <c r="F5" s="40"/>
      <c r="G5" s="40"/>
      <c r="H5" s="40"/>
      <c r="I5" s="40"/>
      <c r="J5" s="40"/>
      <c r="K5" s="40"/>
      <c r="L5" s="40"/>
      <c r="M5" s="40"/>
      <c r="N5" s="40"/>
      <c r="O5" s="40"/>
      <c r="P5" s="38"/>
      <c r="Q5" s="38"/>
      <c r="R5" s="38"/>
      <c r="S5" s="38"/>
      <c r="T5" s="38"/>
      <c r="U5" s="38"/>
      <c r="V5" s="38"/>
      <c r="W5" s="38"/>
      <c r="X5" s="38"/>
      <c r="Y5" s="38"/>
      <c r="Z5" s="38"/>
    </row>
    <row r="6" spans="1:26" ht="31.15" customHeight="1" thickBot="1" x14ac:dyDescent="0.5">
      <c r="A6" s="200"/>
      <c r="B6" s="201"/>
      <c r="C6" s="201"/>
      <c r="D6" s="202"/>
      <c r="E6" s="40"/>
      <c r="F6" s="43"/>
      <c r="G6" s="43"/>
      <c r="H6" s="44" t="s">
        <v>134</v>
      </c>
      <c r="I6" s="45"/>
      <c r="J6" s="45"/>
      <c r="K6" s="43"/>
      <c r="L6" s="43"/>
      <c r="M6" s="206">
        <f>MIN(2.5,SUM(M15:M18))</f>
        <v>0</v>
      </c>
      <c r="N6" s="207"/>
      <c r="O6" s="40"/>
      <c r="P6" s="38"/>
      <c r="Q6" s="38"/>
      <c r="R6" s="38"/>
      <c r="S6" s="38"/>
      <c r="T6" s="38"/>
      <c r="U6" s="38"/>
      <c r="V6" s="38"/>
      <c r="W6" s="38"/>
      <c r="X6" s="38"/>
      <c r="Y6" s="38"/>
      <c r="Z6" s="38"/>
    </row>
    <row r="7" spans="1:26" ht="21.4" customHeight="1" x14ac:dyDescent="0.45">
      <c r="A7" s="200"/>
      <c r="B7" s="201"/>
      <c r="C7" s="201"/>
      <c r="D7" s="202"/>
      <c r="E7" s="50"/>
      <c r="F7" s="74" t="s">
        <v>93</v>
      </c>
      <c r="G7" s="74" t="s">
        <v>94</v>
      </c>
      <c r="H7" s="74"/>
      <c r="I7" s="48"/>
      <c r="J7" s="48"/>
      <c r="K7" s="48"/>
      <c r="L7" s="48"/>
      <c r="M7" s="48"/>
      <c r="N7" s="75"/>
      <c r="O7" s="75"/>
      <c r="P7" s="38"/>
      <c r="Q7" s="38"/>
      <c r="R7" s="38"/>
      <c r="S7" s="38"/>
      <c r="T7" s="38"/>
      <c r="U7" s="38"/>
      <c r="V7" s="38"/>
      <c r="W7" s="38"/>
      <c r="X7" s="38"/>
      <c r="Y7" s="38"/>
      <c r="Z7" s="38"/>
    </row>
    <row r="8" spans="1:26" ht="1.9" customHeight="1" x14ac:dyDescent="0.45">
      <c r="A8" s="200"/>
      <c r="B8" s="201"/>
      <c r="C8" s="201"/>
      <c r="D8" s="202"/>
      <c r="E8" s="51"/>
      <c r="F8" s="51"/>
      <c r="G8" s="51"/>
      <c r="H8" s="52"/>
      <c r="I8" s="52" t="s">
        <v>89</v>
      </c>
      <c r="J8" s="52"/>
      <c r="K8" s="51"/>
      <c r="L8" s="51"/>
      <c r="M8" s="76">
        <f>MIN(6,TRUNC(K14/10)*0.1)</f>
        <v>0</v>
      </c>
      <c r="N8" s="77"/>
      <c r="O8" s="77"/>
      <c r="P8" s="38"/>
      <c r="Q8" s="38"/>
      <c r="R8" s="38"/>
      <c r="S8" s="38"/>
      <c r="T8" s="38"/>
      <c r="U8" s="38"/>
      <c r="V8" s="38"/>
      <c r="W8" s="38"/>
      <c r="X8" s="38"/>
      <c r="Y8" s="38"/>
      <c r="Z8" s="38"/>
    </row>
    <row r="9" spans="1:26" ht="16.149999999999999" customHeight="1" x14ac:dyDescent="0.45">
      <c r="A9" s="200"/>
      <c r="B9" s="201"/>
      <c r="C9" s="201"/>
      <c r="D9" s="202"/>
      <c r="E9" s="51"/>
      <c r="F9" s="52" t="s">
        <v>90</v>
      </c>
      <c r="G9" s="52" t="s">
        <v>90</v>
      </c>
      <c r="H9" s="52" t="s">
        <v>90</v>
      </c>
      <c r="I9" s="52" t="s">
        <v>90</v>
      </c>
      <c r="J9" s="52"/>
      <c r="K9" s="51"/>
      <c r="L9" s="51"/>
      <c r="M9" s="76">
        <f>MIN(3,TRUNC(L14/3)*0.1)</f>
        <v>0</v>
      </c>
      <c r="N9" s="77"/>
      <c r="O9" s="77"/>
      <c r="P9" s="38"/>
      <c r="Q9" s="38"/>
      <c r="R9" s="38"/>
      <c r="S9" s="38"/>
      <c r="T9" s="38"/>
      <c r="U9" s="38"/>
      <c r="V9" s="38"/>
      <c r="W9" s="38"/>
      <c r="X9" s="38"/>
      <c r="Y9" s="38"/>
      <c r="Z9" s="38"/>
    </row>
    <row r="10" spans="1:26" ht="7.15" customHeight="1" thickBot="1" x14ac:dyDescent="0.5">
      <c r="A10" s="203"/>
      <c r="B10" s="204"/>
      <c r="C10" s="204"/>
      <c r="D10" s="205"/>
      <c r="E10" s="51"/>
      <c r="F10" s="51"/>
      <c r="G10" s="51"/>
      <c r="H10" s="52"/>
      <c r="I10" s="52" t="s">
        <v>91</v>
      </c>
      <c r="J10" s="52"/>
      <c r="K10" s="51"/>
      <c r="L10" s="51"/>
      <c r="M10" s="76">
        <f>C4</f>
        <v>0</v>
      </c>
      <c r="N10" s="77"/>
      <c r="O10" s="77"/>
      <c r="P10" s="38"/>
      <c r="Q10" s="38"/>
      <c r="R10" s="38"/>
      <c r="S10" s="38"/>
      <c r="T10" s="38"/>
      <c r="U10" s="38"/>
      <c r="V10" s="38"/>
      <c r="W10" s="38"/>
      <c r="X10" s="38"/>
      <c r="Y10" s="38"/>
      <c r="Z10" s="38"/>
    </row>
    <row r="11" spans="1:26" ht="31.15" customHeight="1" thickBot="1" x14ac:dyDescent="0.5">
      <c r="A11" s="78"/>
      <c r="B11" s="50"/>
      <c r="C11" s="50"/>
      <c r="D11" s="51"/>
      <c r="E11" s="51"/>
      <c r="F11" s="79"/>
      <c r="G11" s="79"/>
      <c r="H11" s="80"/>
      <c r="I11" s="80"/>
      <c r="J11" s="80"/>
      <c r="K11" s="79"/>
      <c r="L11" s="79"/>
      <c r="M11" s="81"/>
      <c r="N11" s="82"/>
      <c r="O11" s="82"/>
      <c r="P11" s="38"/>
      <c r="Q11" s="38"/>
      <c r="R11" s="38"/>
      <c r="S11" s="38"/>
      <c r="T11" s="38"/>
      <c r="U11" s="38"/>
      <c r="V11" s="38"/>
      <c r="W11" s="38"/>
      <c r="X11" s="38"/>
      <c r="Y11" s="38"/>
      <c r="Z11" s="38"/>
    </row>
    <row r="12" spans="1:26" ht="15.75" customHeight="1" thickBot="1" x14ac:dyDescent="0.5">
      <c r="A12" s="190" t="s">
        <v>135</v>
      </c>
      <c r="B12" s="191"/>
      <c r="C12" s="191"/>
      <c r="D12" s="192"/>
      <c r="E12" s="83"/>
      <c r="F12" s="84"/>
      <c r="G12" s="79"/>
      <c r="H12" s="79"/>
      <c r="I12" s="79"/>
      <c r="J12" s="79"/>
      <c r="K12" s="193"/>
      <c r="L12" s="193"/>
      <c r="M12" s="193"/>
      <c r="N12" s="85"/>
      <c r="O12" s="79"/>
      <c r="P12" s="56"/>
      <c r="Q12" s="56"/>
      <c r="R12" s="57"/>
      <c r="S12" s="38"/>
      <c r="T12" s="38"/>
      <c r="U12" s="38"/>
      <c r="V12" s="38"/>
      <c r="W12" s="38"/>
      <c r="X12" s="38"/>
      <c r="Y12" s="38"/>
      <c r="Z12" s="38"/>
    </row>
    <row r="13" spans="1:26" ht="10.9" hidden="1" customHeight="1" thickBot="1" x14ac:dyDescent="0.5">
      <c r="A13" s="86"/>
      <c r="B13" s="87"/>
      <c r="C13" s="87"/>
      <c r="D13" s="88"/>
      <c r="E13" s="83"/>
      <c r="F13" s="84"/>
      <c r="G13" s="79"/>
      <c r="H13" s="79"/>
      <c r="I13" s="79"/>
      <c r="J13" s="79"/>
      <c r="K13" s="193"/>
      <c r="L13" s="193"/>
      <c r="M13" s="193"/>
      <c r="N13" s="85"/>
      <c r="O13" s="79"/>
      <c r="P13" s="56"/>
      <c r="Q13" s="56"/>
      <c r="R13" s="57"/>
      <c r="S13" s="38"/>
      <c r="T13" s="38"/>
      <c r="U13" s="38"/>
      <c r="V13" s="38"/>
      <c r="W13" s="38"/>
      <c r="X13" s="38"/>
      <c r="Y13" s="38"/>
      <c r="Z13" s="38"/>
    </row>
    <row r="14" spans="1:26" ht="14.65" thickBot="1" x14ac:dyDescent="0.5">
      <c r="A14" s="89" t="s">
        <v>136</v>
      </c>
      <c r="B14" s="90" t="s">
        <v>121</v>
      </c>
      <c r="C14" s="90" t="s">
        <v>122</v>
      </c>
      <c r="D14" s="91" t="s">
        <v>113</v>
      </c>
      <c r="E14" s="52" t="s">
        <v>84</v>
      </c>
      <c r="F14" s="80"/>
      <c r="G14" s="92"/>
      <c r="H14" s="80"/>
      <c r="I14" s="80"/>
      <c r="J14" s="80"/>
      <c r="K14" s="92"/>
      <c r="L14" s="92"/>
      <c r="M14" s="92"/>
      <c r="N14" s="85"/>
      <c r="O14" s="85"/>
      <c r="P14" s="56">
        <v>2022</v>
      </c>
      <c r="Q14" s="56"/>
      <c r="R14" s="57"/>
      <c r="S14" s="38"/>
      <c r="T14" s="38"/>
      <c r="U14" s="38"/>
      <c r="V14" s="38"/>
      <c r="W14" s="38"/>
      <c r="X14" s="38"/>
      <c r="Y14" s="38"/>
      <c r="Z14" s="38"/>
    </row>
    <row r="15" spans="1:26" ht="14.65" thickBot="1" x14ac:dyDescent="0.5">
      <c r="A15" s="35"/>
      <c r="B15" s="10"/>
      <c r="C15" s="10"/>
      <c r="D15" s="93">
        <f>IF(AND(B15="Internacional",C15="1er premio"),1.5,IF(AND(B15="Internacional",C15="Otro premio"),1,IF(AND(B15="Nacional",C15="1er premio"),1.25,IF(AND(B15="Nacional",C15="Otro premio"),0.75,IF(AND(B15="Autonómico",C15="1er premio"),1,IF(AND(B15="Autonómico",C15="Otro premio"),0.5,IF(AND(B15&lt;&gt;"",C15="No premiado"),0.25,0)))))))</f>
        <v>0</v>
      </c>
      <c r="E15" s="61" t="s">
        <v>96</v>
      </c>
      <c r="F15" s="212" t="s">
        <v>156</v>
      </c>
      <c r="G15" s="212"/>
      <c r="H15" s="212"/>
      <c r="I15" s="212"/>
      <c r="J15" s="212"/>
      <c r="K15" s="212"/>
      <c r="L15" s="212"/>
      <c r="M15" s="104">
        <f>SUM(D15:D19)</f>
        <v>0</v>
      </c>
      <c r="N15" s="85"/>
      <c r="O15" s="85"/>
      <c r="P15" s="94">
        <v>2021</v>
      </c>
      <c r="Q15" s="94"/>
      <c r="R15" s="57"/>
      <c r="S15" s="38"/>
      <c r="T15" s="38"/>
      <c r="U15" s="38"/>
      <c r="V15" s="38"/>
      <c r="W15" s="38"/>
      <c r="X15" s="38"/>
      <c r="Y15" s="38"/>
      <c r="Z15" s="38"/>
    </row>
    <row r="16" spans="1:26" ht="14.65" thickBot="1" x14ac:dyDescent="0.5">
      <c r="A16" s="27"/>
      <c r="B16" s="10"/>
      <c r="C16" s="10"/>
      <c r="D16" s="93">
        <f t="shared" ref="D16:D19" si="0">IF(AND(B16="Internacional",C16="1er premio"),1.5,IF(AND(B16="Internacional",C16="Otro premio"),1,IF(AND(B16="Nacional",C16="1er premio"),1.25,IF(AND(B16="Nacional",C16="Otro premio"),0.75,IF(AND(B16="Autonómico",C16="1er premio"),1,IF(AND(B16="Autonómico",C16="Otro premio"),0.5,IF(AND(B16&lt;&gt;"",C16="No premiado"),0.25,0)))))))</f>
        <v>0</v>
      </c>
      <c r="E16" s="61" t="s">
        <v>95</v>
      </c>
      <c r="F16" s="212" t="s">
        <v>155</v>
      </c>
      <c r="G16" s="212"/>
      <c r="H16" s="212"/>
      <c r="I16" s="212"/>
      <c r="J16" s="212"/>
      <c r="K16" s="212"/>
      <c r="L16" s="212"/>
      <c r="M16" s="104">
        <f>SUM(D22:D47)</f>
        <v>0</v>
      </c>
      <c r="N16" s="85"/>
      <c r="O16" s="85"/>
      <c r="P16" s="94">
        <v>2020</v>
      </c>
      <c r="Q16" s="94"/>
      <c r="R16" s="57"/>
      <c r="S16" s="38"/>
      <c r="T16" s="38"/>
      <c r="U16" s="38"/>
      <c r="V16" s="38"/>
      <c r="W16" s="38"/>
      <c r="X16" s="38"/>
      <c r="Y16" s="38"/>
      <c r="Z16" s="38"/>
    </row>
    <row r="17" spans="1:26" ht="14.65" thickBot="1" x14ac:dyDescent="0.5">
      <c r="A17" s="27"/>
      <c r="B17" s="10"/>
      <c r="C17" s="10"/>
      <c r="D17" s="93">
        <f t="shared" si="0"/>
        <v>0</v>
      </c>
      <c r="E17" s="61"/>
      <c r="F17" s="212" t="s">
        <v>157</v>
      </c>
      <c r="G17" s="212"/>
      <c r="H17" s="212"/>
      <c r="I17" s="212"/>
      <c r="J17" s="212"/>
      <c r="K17" s="212"/>
      <c r="L17" s="212"/>
      <c r="M17" s="104">
        <f>SUM(D50:D74)</f>
        <v>0</v>
      </c>
      <c r="N17" s="85"/>
      <c r="O17" s="85"/>
      <c r="P17" s="94">
        <v>2019</v>
      </c>
      <c r="Q17" s="94"/>
      <c r="R17" s="57"/>
      <c r="S17" s="38"/>
      <c r="T17" s="38"/>
      <c r="U17" s="38"/>
      <c r="V17" s="38"/>
      <c r="W17" s="38"/>
      <c r="X17" s="38"/>
      <c r="Y17" s="38"/>
      <c r="Z17" s="38"/>
    </row>
    <row r="18" spans="1:26" ht="14.65" thickBot="1" x14ac:dyDescent="0.5">
      <c r="A18" s="27"/>
      <c r="B18" s="10"/>
      <c r="C18" s="10"/>
      <c r="D18" s="93">
        <f t="shared" si="0"/>
        <v>0</v>
      </c>
      <c r="E18" s="61"/>
      <c r="F18" s="212" t="s">
        <v>158</v>
      </c>
      <c r="G18" s="212"/>
      <c r="H18" s="212"/>
      <c r="I18" s="212"/>
      <c r="J18" s="212"/>
      <c r="K18" s="212"/>
      <c r="L18" s="212"/>
      <c r="M18" s="104">
        <f>SUM(D77:D96)</f>
        <v>0</v>
      </c>
      <c r="N18" s="85"/>
      <c r="O18" s="85"/>
      <c r="P18" s="94">
        <v>2018</v>
      </c>
      <c r="Q18" s="94"/>
      <c r="R18" s="57"/>
      <c r="S18" s="38"/>
      <c r="T18" s="38"/>
      <c r="U18" s="38"/>
      <c r="V18" s="38"/>
      <c r="W18" s="38"/>
      <c r="X18" s="38"/>
      <c r="Y18" s="38"/>
      <c r="Z18" s="38"/>
    </row>
    <row r="19" spans="1:26" ht="14.65" thickBot="1" x14ac:dyDescent="0.5">
      <c r="A19" s="27"/>
      <c r="B19" s="10"/>
      <c r="C19" s="10"/>
      <c r="D19" s="93">
        <f t="shared" si="0"/>
        <v>0</v>
      </c>
      <c r="E19" s="95"/>
      <c r="F19" s="92"/>
      <c r="G19" s="58"/>
      <c r="H19" s="63" t="s">
        <v>9</v>
      </c>
      <c r="I19" s="55"/>
      <c r="J19" s="52"/>
      <c r="K19" s="58"/>
      <c r="L19" s="55"/>
      <c r="M19" s="55"/>
      <c r="N19" s="55"/>
      <c r="O19" s="55"/>
      <c r="P19" s="94">
        <v>2017</v>
      </c>
      <c r="Q19" s="94"/>
      <c r="R19" s="57"/>
      <c r="S19" s="38"/>
      <c r="T19" s="38"/>
      <c r="U19" s="38"/>
      <c r="V19" s="38"/>
      <c r="W19" s="38"/>
      <c r="X19" s="38"/>
      <c r="Y19" s="38"/>
      <c r="Z19" s="38"/>
    </row>
    <row r="20" spans="1:26" ht="14.65" thickBot="1" x14ac:dyDescent="0.5">
      <c r="A20" s="190" t="s">
        <v>137</v>
      </c>
      <c r="B20" s="191"/>
      <c r="C20" s="191"/>
      <c r="D20" s="192"/>
      <c r="E20" s="95"/>
      <c r="F20" s="92"/>
      <c r="G20" s="58"/>
      <c r="H20" s="52"/>
      <c r="I20" s="52"/>
      <c r="J20" s="52"/>
      <c r="K20" s="58"/>
      <c r="L20" s="55"/>
      <c r="M20" s="55"/>
      <c r="N20" s="55"/>
      <c r="O20" s="55"/>
      <c r="P20" s="94">
        <v>2016</v>
      </c>
      <c r="Q20" s="94"/>
      <c r="R20" s="57"/>
      <c r="S20" s="38"/>
      <c r="T20" s="38"/>
      <c r="U20" s="38"/>
      <c r="V20" s="38"/>
      <c r="W20" s="38"/>
      <c r="X20" s="38"/>
      <c r="Y20" s="38"/>
      <c r="Z20" s="38"/>
    </row>
    <row r="21" spans="1:26" ht="14.65" thickBot="1" x14ac:dyDescent="0.5">
      <c r="A21" s="89" t="s">
        <v>138</v>
      </c>
      <c r="B21" s="210" t="s">
        <v>111</v>
      </c>
      <c r="C21" s="211"/>
      <c r="D21" s="91" t="s">
        <v>113</v>
      </c>
      <c r="E21" s="95"/>
      <c r="F21" s="92"/>
      <c r="G21" s="58"/>
      <c r="H21" s="52"/>
      <c r="I21" s="52" t="s">
        <v>7</v>
      </c>
      <c r="J21" s="52"/>
      <c r="K21" s="58">
        <f>K16*4</f>
        <v>0</v>
      </c>
      <c r="L21" s="58">
        <f>L16*2.5</f>
        <v>0</v>
      </c>
      <c r="M21" s="58">
        <f>M16*1</f>
        <v>0</v>
      </c>
      <c r="N21" s="55"/>
      <c r="O21" s="55"/>
      <c r="P21" s="94">
        <v>2015</v>
      </c>
      <c r="Q21" s="94"/>
      <c r="R21" s="57"/>
      <c r="S21" s="38"/>
      <c r="T21" s="38"/>
      <c r="U21" s="38"/>
      <c r="V21" s="38"/>
      <c r="W21" s="38"/>
      <c r="X21" s="38"/>
      <c r="Y21" s="38"/>
      <c r="Z21" s="38"/>
    </row>
    <row r="22" spans="1:26" ht="14.65" thickBot="1" x14ac:dyDescent="0.5">
      <c r="A22" s="27"/>
      <c r="B22" s="208"/>
      <c r="C22" s="209"/>
      <c r="D22" s="93">
        <f>IF(B22="Más de 5 autores",0.1,IF(B22="5 autores",0.2,IF(B22="4 autores",0.3,IF(B22="3 autores",0.4,IF(B22="Coautor",0.5,IF(B22="Autor",1,0))))))</f>
        <v>0</v>
      </c>
      <c r="E22" s="95"/>
      <c r="F22" s="58"/>
      <c r="G22" s="58"/>
      <c r="H22" s="52"/>
      <c r="I22" s="52" t="s">
        <v>8</v>
      </c>
      <c r="J22" s="52"/>
      <c r="K22" s="64">
        <f>K17*0.3333</f>
        <v>0</v>
      </c>
      <c r="L22" s="64">
        <f>L17*0.2083</f>
        <v>0</v>
      </c>
      <c r="M22" s="64">
        <f>M17*0.0833</f>
        <v>0</v>
      </c>
      <c r="N22" s="55"/>
      <c r="O22" s="55"/>
      <c r="P22" s="94">
        <v>2014</v>
      </c>
      <c r="Q22" s="94"/>
      <c r="R22" s="57"/>
      <c r="S22" s="38"/>
      <c r="T22" s="38"/>
      <c r="U22" s="38"/>
      <c r="V22" s="38"/>
      <c r="W22" s="38"/>
      <c r="X22" s="38"/>
      <c r="Y22" s="38"/>
      <c r="Z22" s="38"/>
    </row>
    <row r="23" spans="1:26" ht="14.65" thickBot="1" x14ac:dyDescent="0.5">
      <c r="A23" s="27"/>
      <c r="B23" s="208"/>
      <c r="C23" s="209"/>
      <c r="D23" s="93">
        <f t="shared" ref="D23:D47" si="1">IF(B23="Más de 5 autores",0.1,IF(B23="5 autores",0.2,IF(B23="4 autores",0.3,IF(B23="3 autores",0.4,IF(B23="Coautor",0.5,IF(B23="Autor",1,0))))))</f>
        <v>0</v>
      </c>
      <c r="E23" s="95"/>
      <c r="F23" s="58"/>
      <c r="G23" s="58"/>
      <c r="H23" s="52"/>
      <c r="I23" s="52"/>
      <c r="J23" s="52"/>
      <c r="K23" s="58"/>
      <c r="L23" s="55"/>
      <c r="M23" s="55"/>
      <c r="N23" s="55"/>
      <c r="O23" s="55"/>
      <c r="P23" s="94">
        <v>2013</v>
      </c>
      <c r="Q23" s="94"/>
      <c r="R23" s="57"/>
      <c r="S23" s="38"/>
      <c r="T23" s="38"/>
      <c r="U23" s="38"/>
      <c r="V23" s="38"/>
      <c r="W23" s="38"/>
      <c r="X23" s="38"/>
      <c r="Y23" s="38"/>
      <c r="Z23" s="38"/>
    </row>
    <row r="24" spans="1:26" ht="14.65" thickBot="1" x14ac:dyDescent="0.5">
      <c r="A24" s="27"/>
      <c r="B24" s="208"/>
      <c r="C24" s="209"/>
      <c r="D24" s="93">
        <f t="shared" si="1"/>
        <v>0</v>
      </c>
      <c r="E24" s="95"/>
      <c r="F24" s="58"/>
      <c r="G24" s="58"/>
      <c r="H24" s="65"/>
      <c r="I24" s="65"/>
      <c r="J24" s="65"/>
      <c r="K24" s="182"/>
      <c r="L24" s="63"/>
      <c r="M24" s="55"/>
      <c r="N24" s="55"/>
      <c r="O24" s="55"/>
      <c r="P24" s="94">
        <v>2012</v>
      </c>
      <c r="Q24" s="94"/>
      <c r="R24" s="57"/>
      <c r="S24" s="38"/>
      <c r="T24" s="38"/>
      <c r="U24" s="38"/>
      <c r="V24" s="38"/>
      <c r="W24" s="38"/>
      <c r="X24" s="38"/>
      <c r="Y24" s="38"/>
      <c r="Z24" s="38"/>
    </row>
    <row r="25" spans="1:26" ht="14.65" thickBot="1" x14ac:dyDescent="0.5">
      <c r="A25" s="27"/>
      <c r="B25" s="208"/>
      <c r="C25" s="209"/>
      <c r="D25" s="93">
        <f t="shared" si="1"/>
        <v>0</v>
      </c>
      <c r="E25" s="95"/>
      <c r="F25" s="58"/>
      <c r="G25" s="58"/>
      <c r="H25" s="65"/>
      <c r="I25" s="65"/>
      <c r="J25" s="65"/>
      <c r="K25" s="182"/>
      <c r="L25" s="55"/>
      <c r="M25" s="55"/>
      <c r="N25" s="55"/>
      <c r="O25" s="96"/>
      <c r="P25" s="94">
        <v>2011</v>
      </c>
      <c r="Q25" s="94"/>
      <c r="R25" s="57"/>
      <c r="S25" s="38"/>
      <c r="T25" s="38"/>
      <c r="U25" s="38"/>
      <c r="V25" s="38"/>
      <c r="W25" s="38"/>
      <c r="X25" s="38"/>
      <c r="Y25" s="38"/>
      <c r="Z25" s="38"/>
    </row>
    <row r="26" spans="1:26" ht="14.65" thickBot="1" x14ac:dyDescent="0.5">
      <c r="A26" s="27"/>
      <c r="B26" s="208"/>
      <c r="C26" s="209"/>
      <c r="D26" s="93">
        <f t="shared" si="1"/>
        <v>0</v>
      </c>
      <c r="E26" s="95"/>
      <c r="F26" s="58"/>
      <c r="G26" s="58"/>
      <c r="H26" s="58"/>
      <c r="I26" s="58"/>
      <c r="J26" s="58"/>
      <c r="K26" s="58"/>
      <c r="L26" s="55"/>
      <c r="M26" s="55"/>
      <c r="N26" s="85"/>
      <c r="O26" s="85"/>
      <c r="P26" s="94">
        <v>2010</v>
      </c>
      <c r="Q26" s="94"/>
      <c r="R26" s="57"/>
      <c r="S26" s="38"/>
      <c r="T26" s="38"/>
      <c r="U26" s="38"/>
      <c r="V26" s="38"/>
      <c r="W26" s="38"/>
      <c r="X26" s="38"/>
      <c r="Y26" s="38"/>
      <c r="Z26" s="38"/>
    </row>
    <row r="27" spans="1:26" ht="14.65" thickBot="1" x14ac:dyDescent="0.5">
      <c r="A27" s="27"/>
      <c r="B27" s="208"/>
      <c r="C27" s="209"/>
      <c r="D27" s="93">
        <f t="shared" si="1"/>
        <v>0</v>
      </c>
      <c r="E27" s="95"/>
      <c r="F27" s="58"/>
      <c r="G27" s="58"/>
      <c r="H27" s="58"/>
      <c r="I27" s="58"/>
      <c r="J27" s="58"/>
      <c r="K27" s="67"/>
      <c r="L27" s="55"/>
      <c r="M27" s="55"/>
      <c r="N27" s="85"/>
      <c r="O27" s="85"/>
      <c r="P27" s="94">
        <v>2009</v>
      </c>
      <c r="Q27" s="94"/>
      <c r="R27" s="57"/>
      <c r="S27" s="38"/>
      <c r="T27" s="38"/>
      <c r="U27" s="38"/>
      <c r="V27" s="38"/>
      <c r="W27" s="38"/>
      <c r="X27" s="38"/>
      <c r="Y27" s="38"/>
      <c r="Z27" s="38"/>
    </row>
    <row r="28" spans="1:26" ht="14.65" thickBot="1" x14ac:dyDescent="0.5">
      <c r="A28" s="27"/>
      <c r="B28" s="208"/>
      <c r="C28" s="209"/>
      <c r="D28" s="93">
        <f t="shared" si="1"/>
        <v>0</v>
      </c>
      <c r="E28" s="95"/>
      <c r="F28" s="58"/>
      <c r="G28" s="58"/>
      <c r="H28" s="58"/>
      <c r="I28" s="58"/>
      <c r="J28" s="58"/>
      <c r="K28" s="58"/>
      <c r="L28" s="55"/>
      <c r="M28" s="55"/>
      <c r="N28" s="85"/>
      <c r="O28" s="85"/>
      <c r="P28" s="94">
        <v>2008</v>
      </c>
      <c r="Q28" s="94"/>
      <c r="R28" s="57"/>
      <c r="S28" s="38"/>
      <c r="T28" s="38"/>
      <c r="U28" s="38"/>
      <c r="V28" s="38"/>
      <c r="W28" s="38"/>
      <c r="X28" s="38"/>
      <c r="Y28" s="38"/>
      <c r="Z28" s="38"/>
    </row>
    <row r="29" spans="1:26" ht="14.65" thickBot="1" x14ac:dyDescent="0.5">
      <c r="A29" s="27"/>
      <c r="B29" s="208"/>
      <c r="C29" s="209"/>
      <c r="D29" s="93">
        <f t="shared" si="1"/>
        <v>0</v>
      </c>
      <c r="E29" s="95"/>
      <c r="F29" s="58"/>
      <c r="G29" s="58"/>
      <c r="H29" s="58"/>
      <c r="I29" s="58"/>
      <c r="J29" s="58"/>
      <c r="K29" s="58"/>
      <c r="L29" s="55"/>
      <c r="M29" s="55"/>
      <c r="N29" s="85"/>
      <c r="O29" s="85"/>
      <c r="P29" s="94">
        <v>2007</v>
      </c>
      <c r="Q29" s="94"/>
      <c r="R29" s="57"/>
      <c r="S29" s="38"/>
      <c r="T29" s="38"/>
      <c r="U29" s="38"/>
      <c r="V29" s="38"/>
      <c r="W29" s="38"/>
      <c r="X29" s="38"/>
      <c r="Y29" s="38"/>
      <c r="Z29" s="38"/>
    </row>
    <row r="30" spans="1:26" ht="14.65" thickBot="1" x14ac:dyDescent="0.5">
      <c r="A30" s="27"/>
      <c r="B30" s="208"/>
      <c r="C30" s="209"/>
      <c r="D30" s="93">
        <f t="shared" si="1"/>
        <v>0</v>
      </c>
      <c r="E30" s="95"/>
      <c r="F30" s="58"/>
      <c r="G30" s="58"/>
      <c r="H30" s="58"/>
      <c r="I30" s="58"/>
      <c r="J30" s="58"/>
      <c r="K30" s="58"/>
      <c r="L30" s="55"/>
      <c r="M30" s="55"/>
      <c r="N30" s="85"/>
      <c r="O30" s="85"/>
      <c r="P30" s="94">
        <v>2006</v>
      </c>
      <c r="Q30" s="94"/>
      <c r="R30" s="57"/>
      <c r="S30" s="38"/>
      <c r="T30" s="38"/>
      <c r="U30" s="38"/>
      <c r="V30" s="38"/>
      <c r="W30" s="38"/>
      <c r="X30" s="38"/>
      <c r="Y30" s="38"/>
      <c r="Z30" s="38"/>
    </row>
    <row r="31" spans="1:26" ht="14.65" thickBot="1" x14ac:dyDescent="0.5">
      <c r="A31" s="27"/>
      <c r="B31" s="208"/>
      <c r="C31" s="209"/>
      <c r="D31" s="93">
        <f t="shared" si="1"/>
        <v>0</v>
      </c>
      <c r="E31" s="95"/>
      <c r="F31" s="58"/>
      <c r="G31" s="55"/>
      <c r="H31" s="58" t="s">
        <v>123</v>
      </c>
      <c r="I31" s="58" t="s">
        <v>124</v>
      </c>
      <c r="J31" s="58" t="s">
        <v>125</v>
      </c>
      <c r="K31" s="58"/>
      <c r="L31" s="55"/>
      <c r="M31" s="55"/>
      <c r="N31" s="85"/>
      <c r="O31" s="85"/>
      <c r="P31" s="94">
        <v>2005</v>
      </c>
      <c r="Q31" s="94"/>
      <c r="R31" s="57"/>
      <c r="S31" s="38"/>
      <c r="T31" s="38"/>
      <c r="U31" s="38"/>
      <c r="V31" s="38"/>
      <c r="W31" s="38"/>
      <c r="X31" s="38"/>
      <c r="Y31" s="38"/>
      <c r="Z31" s="38"/>
    </row>
    <row r="32" spans="1:26" ht="14.65" thickBot="1" x14ac:dyDescent="0.5">
      <c r="A32" s="27"/>
      <c r="B32" s="208"/>
      <c r="C32" s="209"/>
      <c r="D32" s="93">
        <f t="shared" si="1"/>
        <v>0</v>
      </c>
      <c r="E32" s="95"/>
      <c r="F32" s="58"/>
      <c r="G32" s="58"/>
      <c r="H32" s="58" t="s">
        <v>126</v>
      </c>
      <c r="I32" s="58" t="s">
        <v>127</v>
      </c>
      <c r="J32" s="58" t="s">
        <v>128</v>
      </c>
      <c r="K32" s="58" t="s">
        <v>106</v>
      </c>
      <c r="L32" s="55" t="s">
        <v>107</v>
      </c>
      <c r="M32" s="55" t="s">
        <v>108</v>
      </c>
      <c r="N32" s="85"/>
      <c r="O32" s="85"/>
      <c r="P32" s="94">
        <v>2004</v>
      </c>
      <c r="Q32" s="94"/>
      <c r="R32" s="57"/>
      <c r="S32" s="38"/>
      <c r="T32" s="38"/>
      <c r="U32" s="38"/>
      <c r="V32" s="38"/>
      <c r="W32" s="38"/>
      <c r="X32" s="38"/>
      <c r="Y32" s="38"/>
      <c r="Z32" s="38"/>
    </row>
    <row r="33" spans="1:26" ht="14.65" thickBot="1" x14ac:dyDescent="0.5">
      <c r="A33" s="27"/>
      <c r="B33" s="208"/>
      <c r="C33" s="209"/>
      <c r="D33" s="93">
        <f t="shared" si="1"/>
        <v>0</v>
      </c>
      <c r="E33" s="95"/>
      <c r="F33" s="58"/>
      <c r="G33" s="58"/>
      <c r="H33" s="58" t="s">
        <v>103</v>
      </c>
      <c r="I33" s="58" t="s">
        <v>104</v>
      </c>
      <c r="J33" s="58" t="s">
        <v>105</v>
      </c>
      <c r="K33" s="58" t="s">
        <v>106</v>
      </c>
      <c r="L33" s="55" t="s">
        <v>107</v>
      </c>
      <c r="M33" s="55" t="s">
        <v>108</v>
      </c>
      <c r="N33" s="85"/>
      <c r="O33" s="85"/>
      <c r="P33" s="94">
        <v>2003</v>
      </c>
      <c r="Q33" s="94"/>
      <c r="R33" s="57"/>
      <c r="S33" s="38"/>
      <c r="T33" s="38"/>
      <c r="U33" s="38"/>
      <c r="V33" s="38"/>
      <c r="W33" s="38"/>
      <c r="X33" s="38"/>
      <c r="Y33" s="38"/>
      <c r="Z33" s="38"/>
    </row>
    <row r="34" spans="1:26" ht="14.65" thickBot="1" x14ac:dyDescent="0.5">
      <c r="A34" s="27"/>
      <c r="B34" s="208"/>
      <c r="C34" s="209"/>
      <c r="D34" s="93">
        <f t="shared" si="1"/>
        <v>0</v>
      </c>
      <c r="E34" s="95"/>
      <c r="F34" s="58"/>
      <c r="G34" s="58"/>
      <c r="H34" s="58"/>
      <c r="I34" s="58"/>
      <c r="J34" s="58"/>
      <c r="K34" s="58"/>
      <c r="L34" s="55"/>
      <c r="M34" s="55"/>
      <c r="N34" s="85"/>
      <c r="O34" s="85"/>
      <c r="P34" s="94">
        <v>2002</v>
      </c>
      <c r="Q34" s="94"/>
      <c r="R34" s="57"/>
      <c r="S34" s="38"/>
      <c r="T34" s="38"/>
      <c r="U34" s="38"/>
      <c r="V34" s="38"/>
      <c r="W34" s="38"/>
      <c r="X34" s="38"/>
      <c r="Y34" s="38"/>
      <c r="Z34" s="38"/>
    </row>
    <row r="35" spans="1:26" ht="14.65" thickBot="1" x14ac:dyDescent="0.5">
      <c r="A35" s="27"/>
      <c r="B35" s="208"/>
      <c r="C35" s="209"/>
      <c r="D35" s="93">
        <f t="shared" si="1"/>
        <v>0</v>
      </c>
      <c r="E35" s="95"/>
      <c r="F35" s="58"/>
      <c r="G35" s="58"/>
      <c r="H35" s="58"/>
      <c r="I35" s="103"/>
      <c r="J35" s="103"/>
      <c r="K35" s="103"/>
      <c r="L35" s="94"/>
      <c r="M35" s="94"/>
      <c r="N35" s="98"/>
      <c r="O35" s="98"/>
      <c r="P35" s="94">
        <v>2001</v>
      </c>
      <c r="Q35" s="94"/>
      <c r="R35" s="57"/>
      <c r="S35" s="38"/>
      <c r="T35" s="38"/>
      <c r="U35" s="38"/>
      <c r="V35" s="38"/>
      <c r="W35" s="38"/>
      <c r="X35" s="38"/>
      <c r="Y35" s="38"/>
      <c r="Z35" s="38"/>
    </row>
    <row r="36" spans="1:26" ht="14.65" thickBot="1" x14ac:dyDescent="0.5">
      <c r="A36" s="27"/>
      <c r="B36" s="208"/>
      <c r="C36" s="209"/>
      <c r="D36" s="93">
        <f t="shared" si="1"/>
        <v>0</v>
      </c>
      <c r="E36" s="95"/>
      <c r="F36" s="58"/>
      <c r="G36" s="58"/>
      <c r="H36" s="58"/>
      <c r="I36" s="103"/>
      <c r="J36" s="103"/>
      <c r="K36" s="103"/>
      <c r="L36" s="94"/>
      <c r="M36" s="94"/>
      <c r="N36" s="98"/>
      <c r="O36" s="98"/>
      <c r="P36" s="94">
        <v>2000</v>
      </c>
      <c r="Q36" s="94"/>
      <c r="R36" s="57"/>
      <c r="S36" s="38"/>
      <c r="T36" s="38"/>
      <c r="U36" s="38"/>
      <c r="V36" s="38"/>
      <c r="W36" s="38"/>
      <c r="X36" s="38"/>
      <c r="Y36" s="38"/>
      <c r="Z36" s="38"/>
    </row>
    <row r="37" spans="1:26" ht="14.65" thickBot="1" x14ac:dyDescent="0.5">
      <c r="A37" s="27"/>
      <c r="B37" s="208"/>
      <c r="C37" s="209"/>
      <c r="D37" s="93">
        <f t="shared" si="1"/>
        <v>0</v>
      </c>
      <c r="E37" s="95"/>
      <c r="F37" s="58"/>
      <c r="G37" s="58"/>
      <c r="H37" s="58"/>
      <c r="I37" s="103"/>
      <c r="J37" s="103"/>
      <c r="K37" s="103"/>
      <c r="L37" s="94"/>
      <c r="M37" s="94"/>
      <c r="N37" s="98"/>
      <c r="O37" s="98"/>
      <c r="P37" s="94">
        <v>1999</v>
      </c>
      <c r="Q37" s="94"/>
      <c r="R37" s="57"/>
      <c r="S37" s="38"/>
      <c r="T37" s="38"/>
      <c r="U37" s="38"/>
      <c r="V37" s="38"/>
      <c r="W37" s="38"/>
      <c r="X37" s="38"/>
      <c r="Y37" s="38"/>
      <c r="Z37" s="38"/>
    </row>
    <row r="38" spans="1:26" ht="14.65" thickBot="1" x14ac:dyDescent="0.5">
      <c r="A38" s="27"/>
      <c r="B38" s="208"/>
      <c r="C38" s="209"/>
      <c r="D38" s="93">
        <f t="shared" si="1"/>
        <v>0</v>
      </c>
      <c r="E38" s="95"/>
      <c r="F38" s="58"/>
      <c r="G38" s="58"/>
      <c r="H38" s="58"/>
      <c r="I38" s="103"/>
      <c r="J38" s="103"/>
      <c r="K38" s="103"/>
      <c r="L38" s="94"/>
      <c r="M38" s="94"/>
      <c r="N38" s="98"/>
      <c r="O38" s="98"/>
      <c r="P38" s="94">
        <v>1998</v>
      </c>
      <c r="Q38" s="94"/>
      <c r="R38" s="57"/>
      <c r="S38" s="38"/>
      <c r="T38" s="38"/>
      <c r="U38" s="38"/>
      <c r="V38" s="38"/>
      <c r="W38" s="38"/>
      <c r="X38" s="38"/>
      <c r="Y38" s="38"/>
      <c r="Z38" s="38"/>
    </row>
    <row r="39" spans="1:26" ht="14.65" thickBot="1" x14ac:dyDescent="0.5">
      <c r="A39" s="27"/>
      <c r="B39" s="208"/>
      <c r="C39" s="209"/>
      <c r="D39" s="93">
        <f t="shared" si="1"/>
        <v>0</v>
      </c>
      <c r="E39" s="95"/>
      <c r="F39" s="58"/>
      <c r="G39" s="58"/>
      <c r="H39" s="58"/>
      <c r="I39" s="103"/>
      <c r="J39" s="103"/>
      <c r="K39" s="103"/>
      <c r="L39" s="94"/>
      <c r="M39" s="94"/>
      <c r="N39" s="98"/>
      <c r="O39" s="98"/>
      <c r="P39" s="94">
        <v>1997</v>
      </c>
      <c r="Q39" s="94"/>
      <c r="R39" s="57"/>
      <c r="S39" s="38"/>
      <c r="T39" s="38"/>
      <c r="U39" s="38"/>
      <c r="V39" s="38"/>
      <c r="W39" s="38"/>
      <c r="X39" s="38"/>
      <c r="Y39" s="38"/>
      <c r="Z39" s="38"/>
    </row>
    <row r="40" spans="1:26" ht="14.65" thickBot="1" x14ac:dyDescent="0.5">
      <c r="A40" s="27"/>
      <c r="B40" s="208"/>
      <c r="C40" s="209"/>
      <c r="D40" s="93">
        <f t="shared" si="1"/>
        <v>0</v>
      </c>
      <c r="E40" s="95"/>
      <c r="F40" s="58"/>
      <c r="G40" s="58"/>
      <c r="H40" s="58"/>
      <c r="I40" s="103"/>
      <c r="J40" s="103"/>
      <c r="K40" s="103"/>
      <c r="L40" s="94"/>
      <c r="M40" s="94"/>
      <c r="N40" s="98"/>
      <c r="O40" s="98"/>
      <c r="P40" s="94">
        <v>1996</v>
      </c>
      <c r="Q40" s="94"/>
      <c r="R40" s="57"/>
      <c r="S40" s="38"/>
      <c r="T40" s="38"/>
      <c r="U40" s="38"/>
      <c r="V40" s="38"/>
      <c r="W40" s="38"/>
      <c r="X40" s="38"/>
      <c r="Y40" s="38"/>
      <c r="Z40" s="38"/>
    </row>
    <row r="41" spans="1:26" ht="14.65" thickBot="1" x14ac:dyDescent="0.5">
      <c r="A41" s="27"/>
      <c r="B41" s="208"/>
      <c r="C41" s="209"/>
      <c r="D41" s="93">
        <f t="shared" si="1"/>
        <v>0</v>
      </c>
      <c r="E41" s="95"/>
      <c r="F41" s="58"/>
      <c r="G41" s="58"/>
      <c r="H41" s="58"/>
      <c r="I41" s="103"/>
      <c r="J41" s="103"/>
      <c r="K41" s="103"/>
      <c r="L41" s="94"/>
      <c r="M41" s="94"/>
      <c r="N41" s="98"/>
      <c r="O41" s="98"/>
      <c r="P41" s="94">
        <v>1995</v>
      </c>
      <c r="Q41" s="94"/>
      <c r="R41" s="57"/>
      <c r="S41" s="38"/>
      <c r="T41" s="38"/>
      <c r="U41" s="38"/>
      <c r="V41" s="38"/>
      <c r="W41" s="38"/>
      <c r="X41" s="38"/>
      <c r="Y41" s="38"/>
      <c r="Z41" s="38"/>
    </row>
    <row r="42" spans="1:26" ht="14.65" thickBot="1" x14ac:dyDescent="0.5">
      <c r="A42" s="27"/>
      <c r="B42" s="208"/>
      <c r="C42" s="209"/>
      <c r="D42" s="93">
        <f t="shared" si="1"/>
        <v>0</v>
      </c>
      <c r="E42" s="95"/>
      <c r="F42" s="58"/>
      <c r="G42" s="58"/>
      <c r="H42" s="58"/>
      <c r="I42" s="103"/>
      <c r="J42" s="103"/>
      <c r="K42" s="103"/>
      <c r="L42" s="94"/>
      <c r="M42" s="94"/>
      <c r="N42" s="98"/>
      <c r="O42" s="98"/>
      <c r="P42" s="94">
        <v>1994</v>
      </c>
      <c r="Q42" s="94"/>
      <c r="R42" s="57"/>
      <c r="S42" s="38"/>
      <c r="T42" s="38"/>
      <c r="U42" s="38"/>
      <c r="V42" s="38"/>
      <c r="W42" s="38"/>
      <c r="X42" s="38"/>
      <c r="Y42" s="38"/>
      <c r="Z42" s="38"/>
    </row>
    <row r="43" spans="1:26" ht="14.65" thickBot="1" x14ac:dyDescent="0.5">
      <c r="A43" s="27"/>
      <c r="B43" s="208"/>
      <c r="C43" s="209"/>
      <c r="D43" s="93">
        <f t="shared" si="1"/>
        <v>0</v>
      </c>
      <c r="E43" s="95"/>
      <c r="F43" s="58"/>
      <c r="G43" s="58"/>
      <c r="H43" s="58"/>
      <c r="I43" s="103"/>
      <c r="J43" s="103"/>
      <c r="K43" s="103"/>
      <c r="L43" s="94"/>
      <c r="M43" s="94"/>
      <c r="N43" s="98"/>
      <c r="O43" s="98"/>
      <c r="P43" s="94">
        <v>1993</v>
      </c>
      <c r="Q43" s="94"/>
      <c r="R43" s="57"/>
      <c r="S43" s="38"/>
      <c r="T43" s="38"/>
      <c r="U43" s="38"/>
      <c r="V43" s="38"/>
      <c r="W43" s="38"/>
      <c r="X43" s="38"/>
      <c r="Y43" s="38"/>
      <c r="Z43" s="38"/>
    </row>
    <row r="44" spans="1:26" ht="14.65" thickBot="1" x14ac:dyDescent="0.5">
      <c r="A44" s="27"/>
      <c r="B44" s="208"/>
      <c r="C44" s="209"/>
      <c r="D44" s="93">
        <f t="shared" si="1"/>
        <v>0</v>
      </c>
      <c r="E44" s="95"/>
      <c r="F44" s="58"/>
      <c r="G44" s="58"/>
      <c r="H44" s="58"/>
      <c r="I44" s="103"/>
      <c r="J44" s="103"/>
      <c r="K44" s="103"/>
      <c r="L44" s="94"/>
      <c r="M44" s="94"/>
      <c r="N44" s="98"/>
      <c r="O44" s="98"/>
      <c r="P44" s="94">
        <v>1992</v>
      </c>
      <c r="Q44" s="94"/>
      <c r="R44" s="57"/>
      <c r="S44" s="38"/>
      <c r="T44" s="38"/>
      <c r="U44" s="38"/>
      <c r="V44" s="38"/>
      <c r="W44" s="38"/>
      <c r="X44" s="38"/>
      <c r="Y44" s="38"/>
      <c r="Z44" s="38"/>
    </row>
    <row r="45" spans="1:26" ht="14.65" thickBot="1" x14ac:dyDescent="0.5">
      <c r="A45" s="27"/>
      <c r="B45" s="208"/>
      <c r="C45" s="209"/>
      <c r="D45" s="93">
        <f t="shared" si="1"/>
        <v>0</v>
      </c>
      <c r="E45" s="95"/>
      <c r="F45" s="58"/>
      <c r="G45" s="58"/>
      <c r="H45" s="58"/>
      <c r="I45" s="103"/>
      <c r="J45" s="103"/>
      <c r="K45" s="103"/>
      <c r="L45" s="94"/>
      <c r="M45" s="94"/>
      <c r="N45" s="98"/>
      <c r="O45" s="98"/>
      <c r="P45" s="94">
        <v>1991</v>
      </c>
      <c r="Q45" s="94"/>
      <c r="R45" s="57"/>
      <c r="S45" s="38"/>
      <c r="T45" s="38"/>
      <c r="U45" s="38"/>
      <c r="V45" s="38"/>
      <c r="W45" s="38"/>
      <c r="X45" s="38"/>
      <c r="Y45" s="38"/>
      <c r="Z45" s="38"/>
    </row>
    <row r="46" spans="1:26" ht="14.65" thickBot="1" x14ac:dyDescent="0.5">
      <c r="A46" s="27"/>
      <c r="B46" s="208"/>
      <c r="C46" s="209"/>
      <c r="D46" s="93">
        <f t="shared" si="1"/>
        <v>0</v>
      </c>
      <c r="E46" s="95"/>
      <c r="F46" s="58"/>
      <c r="G46" s="58"/>
      <c r="H46" s="58"/>
      <c r="I46" s="103"/>
      <c r="J46" s="103"/>
      <c r="K46" s="103"/>
      <c r="L46" s="94"/>
      <c r="M46" s="94"/>
      <c r="N46" s="98"/>
      <c r="O46" s="98"/>
      <c r="P46" s="94">
        <v>1990</v>
      </c>
      <c r="Q46" s="94"/>
      <c r="R46" s="57"/>
      <c r="S46" s="38"/>
      <c r="T46" s="38"/>
      <c r="U46" s="38"/>
      <c r="V46" s="38"/>
      <c r="W46" s="38"/>
      <c r="X46" s="38"/>
      <c r="Y46" s="38"/>
      <c r="Z46" s="38"/>
    </row>
    <row r="47" spans="1:26" ht="14.65" thickBot="1" x14ac:dyDescent="0.5">
      <c r="A47" s="27"/>
      <c r="B47" s="208"/>
      <c r="C47" s="209"/>
      <c r="D47" s="93">
        <f t="shared" si="1"/>
        <v>0</v>
      </c>
      <c r="E47" s="61"/>
      <c r="F47" s="58"/>
      <c r="G47" s="58"/>
      <c r="H47" s="58"/>
      <c r="I47" s="103"/>
      <c r="J47" s="103"/>
      <c r="K47" s="103"/>
      <c r="L47" s="94"/>
      <c r="M47" s="94"/>
      <c r="N47" s="98"/>
      <c r="O47" s="98"/>
      <c r="P47" s="94">
        <v>1989</v>
      </c>
      <c r="Q47" s="94"/>
      <c r="R47" s="57"/>
      <c r="S47" s="38"/>
      <c r="T47" s="38"/>
      <c r="U47" s="38"/>
      <c r="V47" s="38"/>
      <c r="W47" s="38"/>
      <c r="X47" s="38"/>
      <c r="Y47" s="38"/>
      <c r="Z47" s="38"/>
    </row>
    <row r="48" spans="1:26" ht="14.65" thickBot="1" x14ac:dyDescent="0.5">
      <c r="A48" s="190" t="s">
        <v>139</v>
      </c>
      <c r="B48" s="191"/>
      <c r="C48" s="191"/>
      <c r="D48" s="192"/>
      <c r="E48" s="61"/>
      <c r="F48" s="58"/>
      <c r="G48" s="55"/>
      <c r="H48" s="55"/>
      <c r="I48" s="94"/>
      <c r="J48" s="94"/>
      <c r="K48" s="94"/>
      <c r="L48" s="94"/>
      <c r="M48" s="94"/>
      <c r="N48" s="98"/>
      <c r="O48" s="98"/>
      <c r="P48" s="94">
        <v>1988</v>
      </c>
      <c r="Q48" s="94"/>
      <c r="R48" s="57"/>
      <c r="S48" s="38"/>
      <c r="T48" s="38"/>
      <c r="U48" s="38"/>
      <c r="V48" s="38"/>
      <c r="W48" s="38"/>
      <c r="X48" s="38"/>
      <c r="Y48" s="38"/>
      <c r="Z48" s="38"/>
    </row>
    <row r="49" spans="1:26" ht="14.65" thickBot="1" x14ac:dyDescent="0.5">
      <c r="A49" s="89" t="s">
        <v>140</v>
      </c>
      <c r="B49" s="90" t="s">
        <v>141</v>
      </c>
      <c r="C49" s="90" t="s">
        <v>142</v>
      </c>
      <c r="D49" s="91" t="s">
        <v>113</v>
      </c>
      <c r="E49" s="61"/>
      <c r="F49" s="58"/>
      <c r="G49" s="55"/>
      <c r="H49" s="55"/>
      <c r="I49" s="94"/>
      <c r="J49" s="94"/>
      <c r="K49" s="94"/>
      <c r="L49" s="94"/>
      <c r="M49" s="94"/>
      <c r="N49" s="98"/>
      <c r="O49" s="98"/>
      <c r="P49" s="94">
        <v>1987</v>
      </c>
      <c r="Q49" s="94"/>
      <c r="R49" s="57"/>
      <c r="S49" s="38"/>
      <c r="T49" s="38"/>
      <c r="U49" s="38"/>
      <c r="V49" s="38"/>
      <c r="W49" s="38"/>
      <c r="X49" s="38"/>
      <c r="Y49" s="38"/>
      <c r="Z49" s="38"/>
    </row>
    <row r="50" spans="1:26" ht="14.65" thickBot="1" x14ac:dyDescent="0.5">
      <c r="A50" s="27"/>
      <c r="B50" s="10"/>
      <c r="C50" s="10"/>
      <c r="D50" s="93">
        <f>IF(AND(B50="Importancia nacional/internacional",C50="Director/solista"),1,IF(AND(B50="Importancia nacional/internacional",C50="Agrupaciones de cámara"),0.5,IF(AND(B50="Importancia nacional/internacional",C50="Orquestas/coros/bandas"),0.25,IF(AND(B50="Auditorios importancia regional",C50="Director/solista"),0.75,IF(AND(B50="Auditorios importancia regional",C50="Agrupaciones de cámara"),0.25,IF(AND(B50="Auditorios importancia regional",C50="Orquestas/coros/bandas"),0.1,IF(AND(B50="Auditorios importancia local",C50="Director/solista"),0.5,IF(AND(B50="Auditorios importancia local",C50="Agrupaciones de cámara"),0.1,IF(AND(B50="Auditorios importancia local",C50="Orquestas/coros/bandas"),0.05,0)))))))))</f>
        <v>0</v>
      </c>
      <c r="E50" s="61"/>
      <c r="F50" s="58"/>
      <c r="G50" s="55"/>
      <c r="H50" s="55" t="s">
        <v>143</v>
      </c>
      <c r="I50" s="94" t="s">
        <v>147</v>
      </c>
      <c r="J50" s="94" t="s">
        <v>148</v>
      </c>
      <c r="K50" s="94"/>
      <c r="L50" s="94"/>
      <c r="M50" s="94"/>
      <c r="N50" s="98"/>
      <c r="O50" s="98"/>
      <c r="P50" s="94">
        <v>1986</v>
      </c>
      <c r="Q50" s="94"/>
      <c r="R50" s="57"/>
      <c r="S50" s="38"/>
      <c r="T50" s="38"/>
      <c r="U50" s="38"/>
      <c r="V50" s="38"/>
      <c r="W50" s="38"/>
      <c r="X50" s="38"/>
      <c r="Y50" s="38"/>
      <c r="Z50" s="38"/>
    </row>
    <row r="51" spans="1:26" ht="14.65" thickBot="1" x14ac:dyDescent="0.5">
      <c r="A51" s="27"/>
      <c r="B51" s="10"/>
      <c r="C51" s="10"/>
      <c r="D51" s="93">
        <f t="shared" ref="D51:D64" si="2">IF(AND(B51="Internacional",C51="1er premio"),1.5,IF(AND(B51="Internacional",C51="Otro premio"),1,IF(AND(B51="Nacional",C51="1er premio"),1.25,IF(AND(B51="Nacional",C51="Otro premio"),0.75,IF(AND(B51="Autonómico",C51="1er premio"),1,IF(AND(B51="Autonómico",C51="Otro premio"),1.5,IF(AND(B51&lt;&gt;"",C51="No premiado"),0.25,0)))))))</f>
        <v>0</v>
      </c>
      <c r="E51" s="61"/>
      <c r="F51" s="58"/>
      <c r="G51" s="55"/>
      <c r="H51" s="55" t="s">
        <v>144</v>
      </c>
      <c r="I51" s="94" t="s">
        <v>145</v>
      </c>
      <c r="J51" s="94" t="s">
        <v>146</v>
      </c>
      <c r="K51" s="94"/>
      <c r="L51" s="94"/>
      <c r="M51" s="94"/>
      <c r="N51" s="98"/>
      <c r="O51" s="98"/>
      <c r="P51" s="94">
        <v>1985</v>
      </c>
      <c r="Q51" s="94"/>
      <c r="R51" s="57"/>
      <c r="S51" s="38"/>
      <c r="T51" s="38"/>
      <c r="U51" s="38"/>
      <c r="V51" s="38"/>
      <c r="W51" s="38"/>
      <c r="X51" s="38"/>
      <c r="Y51" s="38"/>
      <c r="Z51" s="38"/>
    </row>
    <row r="52" spans="1:26" ht="14.65" thickBot="1" x14ac:dyDescent="0.5">
      <c r="A52" s="27"/>
      <c r="B52" s="10"/>
      <c r="C52" s="10"/>
      <c r="D52" s="93">
        <f t="shared" si="2"/>
        <v>0</v>
      </c>
      <c r="E52" s="61"/>
      <c r="F52" s="58"/>
      <c r="G52" s="55"/>
      <c r="H52" s="55"/>
      <c r="I52" s="94"/>
      <c r="J52" s="94"/>
      <c r="K52" s="94"/>
      <c r="L52" s="94"/>
      <c r="M52" s="94"/>
      <c r="N52" s="98"/>
      <c r="O52" s="98"/>
      <c r="P52" s="56"/>
      <c r="Q52" s="56"/>
      <c r="R52" s="57"/>
      <c r="S52" s="38"/>
      <c r="T52" s="38"/>
      <c r="U52" s="38"/>
      <c r="V52" s="38"/>
      <c r="W52" s="38"/>
      <c r="X52" s="38"/>
      <c r="Y52" s="38"/>
      <c r="Z52" s="38"/>
    </row>
    <row r="53" spans="1:26" ht="14.65" thickBot="1" x14ac:dyDescent="0.5">
      <c r="A53" s="27"/>
      <c r="B53" s="10"/>
      <c r="C53" s="10"/>
      <c r="D53" s="93">
        <f t="shared" si="2"/>
        <v>0</v>
      </c>
      <c r="E53" s="61"/>
      <c r="F53" s="58"/>
      <c r="G53" s="55"/>
      <c r="H53" s="55"/>
      <c r="I53" s="94"/>
      <c r="J53" s="94"/>
      <c r="K53" s="94"/>
      <c r="L53" s="94"/>
      <c r="M53" s="94"/>
      <c r="N53" s="98"/>
      <c r="O53" s="98"/>
      <c r="P53" s="56"/>
      <c r="Q53" s="56"/>
      <c r="R53" s="57"/>
      <c r="S53" s="38"/>
      <c r="T53" s="38"/>
      <c r="U53" s="38"/>
      <c r="V53" s="38"/>
      <c r="W53" s="38"/>
      <c r="X53" s="38"/>
      <c r="Y53" s="38"/>
      <c r="Z53" s="38"/>
    </row>
    <row r="54" spans="1:26" ht="14.65" thickBot="1" x14ac:dyDescent="0.5">
      <c r="A54" s="27"/>
      <c r="B54" s="10"/>
      <c r="C54" s="10"/>
      <c r="D54" s="93">
        <f t="shared" si="2"/>
        <v>0</v>
      </c>
      <c r="E54" s="61"/>
      <c r="F54" s="58"/>
      <c r="G54" s="55"/>
      <c r="H54" s="55"/>
      <c r="I54" s="94"/>
      <c r="J54" s="94"/>
      <c r="K54" s="94"/>
      <c r="L54" s="94"/>
      <c r="M54" s="94"/>
      <c r="N54" s="98"/>
      <c r="O54" s="98"/>
      <c r="P54" s="56"/>
      <c r="Q54" s="56"/>
      <c r="R54" s="57"/>
      <c r="S54" s="38"/>
      <c r="T54" s="38"/>
      <c r="U54" s="38"/>
      <c r="V54" s="38"/>
      <c r="W54" s="38"/>
      <c r="X54" s="38"/>
      <c r="Y54" s="38"/>
      <c r="Z54" s="38"/>
    </row>
    <row r="55" spans="1:26" ht="14.65" thickBot="1" x14ac:dyDescent="0.5">
      <c r="A55" s="27"/>
      <c r="B55" s="10"/>
      <c r="C55" s="10"/>
      <c r="D55" s="93">
        <f t="shared" si="2"/>
        <v>0</v>
      </c>
      <c r="E55" s="61"/>
      <c r="F55" s="58"/>
      <c r="G55" s="55"/>
      <c r="H55" s="55"/>
      <c r="I55" s="94"/>
      <c r="J55" s="94"/>
      <c r="K55" s="94"/>
      <c r="L55" s="94"/>
      <c r="M55" s="94"/>
      <c r="N55" s="98"/>
      <c r="O55" s="98"/>
      <c r="P55" s="56"/>
      <c r="Q55" s="56"/>
      <c r="R55" s="57"/>
      <c r="S55" s="38"/>
      <c r="T55" s="38"/>
      <c r="U55" s="38"/>
      <c r="V55" s="38"/>
      <c r="W55" s="38"/>
      <c r="X55" s="38"/>
      <c r="Y55" s="38"/>
      <c r="Z55" s="38"/>
    </row>
    <row r="56" spans="1:26" ht="14.65" thickBot="1" x14ac:dyDescent="0.5">
      <c r="A56" s="27"/>
      <c r="B56" s="10"/>
      <c r="C56" s="10"/>
      <c r="D56" s="93">
        <f t="shared" si="2"/>
        <v>0</v>
      </c>
      <c r="E56" s="61"/>
      <c r="F56" s="58"/>
      <c r="G56" s="55"/>
      <c r="H56" s="55"/>
      <c r="I56" s="94"/>
      <c r="J56" s="94"/>
      <c r="K56" s="94"/>
      <c r="L56" s="94"/>
      <c r="M56" s="94"/>
      <c r="N56" s="98"/>
      <c r="O56" s="98"/>
      <c r="P56" s="56"/>
      <c r="Q56" s="56"/>
      <c r="R56" s="57"/>
      <c r="S56" s="38"/>
      <c r="T56" s="38"/>
      <c r="U56" s="38"/>
      <c r="V56" s="38"/>
      <c r="W56" s="38"/>
      <c r="X56" s="38"/>
      <c r="Y56" s="38"/>
      <c r="Z56" s="38"/>
    </row>
    <row r="57" spans="1:26" ht="14.65" thickBot="1" x14ac:dyDescent="0.5">
      <c r="A57" s="27"/>
      <c r="B57" s="10"/>
      <c r="C57" s="10"/>
      <c r="D57" s="93">
        <f t="shared" si="2"/>
        <v>0</v>
      </c>
      <c r="E57" s="61"/>
      <c r="F57" s="58"/>
      <c r="G57" s="55"/>
      <c r="H57" s="55"/>
      <c r="I57" s="94"/>
      <c r="J57" s="94"/>
      <c r="K57" s="94"/>
      <c r="L57" s="94"/>
      <c r="M57" s="94"/>
      <c r="N57" s="98"/>
      <c r="O57" s="98"/>
      <c r="P57" s="56"/>
      <c r="Q57" s="56"/>
      <c r="R57" s="57"/>
      <c r="S57" s="38"/>
      <c r="T57" s="38"/>
      <c r="U57" s="38"/>
      <c r="V57" s="38"/>
      <c r="W57" s="38"/>
      <c r="X57" s="38"/>
      <c r="Y57" s="38"/>
      <c r="Z57" s="38"/>
    </row>
    <row r="58" spans="1:26" ht="14.65" thickBot="1" x14ac:dyDescent="0.5">
      <c r="A58" s="27"/>
      <c r="B58" s="10"/>
      <c r="C58" s="10"/>
      <c r="D58" s="93">
        <f t="shared" si="2"/>
        <v>0</v>
      </c>
      <c r="E58" s="61"/>
      <c r="F58" s="58"/>
      <c r="G58" s="55"/>
      <c r="H58" s="55"/>
      <c r="I58" s="94"/>
      <c r="J58" s="94"/>
      <c r="K58" s="94"/>
      <c r="L58" s="94"/>
      <c r="M58" s="94"/>
      <c r="N58" s="98"/>
      <c r="O58" s="98"/>
      <c r="P58" s="56"/>
      <c r="Q58" s="56"/>
      <c r="R58" s="57"/>
      <c r="S58" s="38"/>
      <c r="T58" s="38"/>
      <c r="U58" s="38"/>
      <c r="V58" s="38"/>
      <c r="W58" s="38"/>
      <c r="X58" s="38"/>
      <c r="Y58" s="38"/>
      <c r="Z58" s="38"/>
    </row>
    <row r="59" spans="1:26" ht="14.65" thickBot="1" x14ac:dyDescent="0.5">
      <c r="A59" s="27"/>
      <c r="B59" s="10"/>
      <c r="C59" s="10"/>
      <c r="D59" s="93">
        <f t="shared" si="2"/>
        <v>0</v>
      </c>
      <c r="E59" s="61"/>
      <c r="F59" s="58"/>
      <c r="G59" s="55"/>
      <c r="H59" s="55"/>
      <c r="I59" s="94"/>
      <c r="J59" s="94"/>
      <c r="K59" s="94"/>
      <c r="L59" s="94"/>
      <c r="M59" s="94"/>
      <c r="N59" s="98"/>
      <c r="O59" s="98"/>
      <c r="P59" s="56"/>
      <c r="Q59" s="56"/>
      <c r="R59" s="57"/>
      <c r="S59" s="38"/>
      <c r="T59" s="38"/>
      <c r="U59" s="38"/>
      <c r="V59" s="38"/>
      <c r="W59" s="38"/>
      <c r="X59" s="38"/>
      <c r="Y59" s="38"/>
      <c r="Z59" s="38"/>
    </row>
    <row r="60" spans="1:26" ht="14.65" thickBot="1" x14ac:dyDescent="0.5">
      <c r="A60" s="27"/>
      <c r="B60" s="10"/>
      <c r="C60" s="10"/>
      <c r="D60" s="93">
        <f t="shared" si="2"/>
        <v>0</v>
      </c>
      <c r="E60" s="61"/>
      <c r="F60" s="58"/>
      <c r="G60" s="55"/>
      <c r="H60" s="55"/>
      <c r="I60" s="94"/>
      <c r="J60" s="94"/>
      <c r="K60" s="94"/>
      <c r="L60" s="94"/>
      <c r="M60" s="94"/>
      <c r="N60" s="98"/>
      <c r="O60" s="98"/>
      <c r="P60" s="56"/>
      <c r="Q60" s="56"/>
      <c r="R60" s="57"/>
      <c r="S60" s="38"/>
      <c r="T60" s="38"/>
      <c r="U60" s="38"/>
      <c r="V60" s="38"/>
      <c r="W60" s="38"/>
      <c r="X60" s="38"/>
      <c r="Y60" s="38"/>
      <c r="Z60" s="38"/>
    </row>
    <row r="61" spans="1:26" ht="14.65" thickBot="1" x14ac:dyDescent="0.5">
      <c r="A61" s="27"/>
      <c r="B61" s="10"/>
      <c r="C61" s="10"/>
      <c r="D61" s="93">
        <f t="shared" si="2"/>
        <v>0</v>
      </c>
      <c r="E61" s="61"/>
      <c r="F61" s="58"/>
      <c r="G61" s="55"/>
      <c r="H61" s="55"/>
      <c r="I61" s="94"/>
      <c r="J61" s="94"/>
      <c r="K61" s="94"/>
      <c r="L61" s="94"/>
      <c r="M61" s="94"/>
      <c r="N61" s="98"/>
      <c r="O61" s="98"/>
      <c r="P61" s="56"/>
      <c r="Q61" s="56"/>
      <c r="R61" s="57"/>
      <c r="S61" s="38"/>
      <c r="T61" s="38"/>
      <c r="U61" s="38"/>
      <c r="V61" s="38"/>
      <c r="W61" s="38"/>
      <c r="X61" s="38"/>
      <c r="Y61" s="38"/>
      <c r="Z61" s="38"/>
    </row>
    <row r="62" spans="1:26" ht="14.65" thickBot="1" x14ac:dyDescent="0.5">
      <c r="A62" s="27"/>
      <c r="B62" s="10"/>
      <c r="C62" s="10"/>
      <c r="D62" s="93">
        <f t="shared" si="2"/>
        <v>0</v>
      </c>
      <c r="E62" s="61"/>
      <c r="F62" s="58"/>
      <c r="G62" s="55"/>
      <c r="H62" s="55"/>
      <c r="I62" s="94"/>
      <c r="J62" s="94"/>
      <c r="K62" s="94"/>
      <c r="L62" s="94"/>
      <c r="M62" s="94"/>
      <c r="N62" s="98"/>
      <c r="O62" s="98"/>
      <c r="P62" s="56"/>
      <c r="Q62" s="56"/>
      <c r="R62" s="57"/>
      <c r="S62" s="38"/>
      <c r="T62" s="38"/>
      <c r="U62" s="38"/>
      <c r="V62" s="38"/>
      <c r="W62" s="38"/>
      <c r="X62" s="38"/>
      <c r="Y62" s="38"/>
      <c r="Z62" s="38"/>
    </row>
    <row r="63" spans="1:26" ht="14.65" thickBot="1" x14ac:dyDescent="0.5">
      <c r="A63" s="27"/>
      <c r="B63" s="10"/>
      <c r="C63" s="10"/>
      <c r="D63" s="93">
        <f t="shared" si="2"/>
        <v>0</v>
      </c>
      <c r="E63" s="61"/>
      <c r="F63" s="58"/>
      <c r="G63" s="55"/>
      <c r="H63" s="55"/>
      <c r="I63" s="94"/>
      <c r="J63" s="94"/>
      <c r="K63" s="94"/>
      <c r="L63" s="94"/>
      <c r="M63" s="94"/>
      <c r="N63" s="98"/>
      <c r="O63" s="98"/>
      <c r="P63" s="56"/>
      <c r="Q63" s="56"/>
      <c r="R63" s="57"/>
      <c r="S63" s="38"/>
      <c r="T63" s="38"/>
      <c r="U63" s="38"/>
      <c r="V63" s="38"/>
      <c r="W63" s="38"/>
      <c r="X63" s="38"/>
      <c r="Y63" s="38"/>
      <c r="Z63" s="38"/>
    </row>
    <row r="64" spans="1:26" ht="14.65" thickBot="1" x14ac:dyDescent="0.5">
      <c r="A64" s="29"/>
      <c r="B64" s="10"/>
      <c r="C64" s="10"/>
      <c r="D64" s="93">
        <f t="shared" si="2"/>
        <v>0</v>
      </c>
      <c r="E64" s="61"/>
      <c r="F64" s="58"/>
      <c r="G64" s="55"/>
      <c r="H64" s="55"/>
      <c r="I64" s="94"/>
      <c r="J64" s="94"/>
      <c r="K64" s="94"/>
      <c r="L64" s="94"/>
      <c r="M64" s="94"/>
      <c r="N64" s="98"/>
      <c r="O64" s="98"/>
      <c r="P64" s="56"/>
      <c r="Q64" s="56"/>
      <c r="R64" s="57"/>
      <c r="S64" s="38"/>
      <c r="T64" s="38"/>
      <c r="U64" s="38"/>
      <c r="V64" s="38"/>
      <c r="W64" s="38"/>
      <c r="X64" s="38"/>
      <c r="Y64" s="38"/>
      <c r="Z64" s="38"/>
    </row>
    <row r="65" spans="1:26" ht="14.65" thickBot="1" x14ac:dyDescent="0.5">
      <c r="A65" s="29"/>
      <c r="B65" s="10"/>
      <c r="C65" s="10"/>
      <c r="D65" s="93">
        <f t="shared" ref="D65:D69" si="3">IF(AND(B65="Internacional",C65="1er premio"),1.5,IF(AND(B65="Internacional",C65="Otro premio"),1,IF(AND(B65="Nacional",C65="1er premio"),1.25,IF(AND(B65="Nacional",C65="Otro premio"),0.75,IF(AND(B65="Autonómico",C65="1er premio"),1,IF(AND(B65="Autonómico",C65="Otro premio"),1.5,IF(AND(B65&lt;&gt;"",C65="No premiado"),0.25,0)))))))</f>
        <v>0</v>
      </c>
      <c r="E65" s="55"/>
      <c r="F65" s="55"/>
      <c r="G65" s="55"/>
      <c r="H65" s="55"/>
      <c r="I65" s="94"/>
      <c r="J65" s="94"/>
      <c r="K65" s="94"/>
      <c r="L65" s="94"/>
      <c r="M65" s="94"/>
      <c r="N65" s="38"/>
      <c r="O65" s="38"/>
      <c r="P65" s="56"/>
      <c r="Q65" s="56"/>
      <c r="R65" s="57"/>
      <c r="S65" s="38"/>
      <c r="T65" s="38"/>
      <c r="U65" s="38"/>
      <c r="V65" s="38"/>
      <c r="W65" s="38"/>
      <c r="X65" s="38"/>
      <c r="Y65" s="38"/>
      <c r="Z65" s="38"/>
    </row>
    <row r="66" spans="1:26" ht="14.65" thickBot="1" x14ac:dyDescent="0.5">
      <c r="A66" s="29"/>
      <c r="B66" s="10"/>
      <c r="C66" s="10"/>
      <c r="D66" s="93">
        <f t="shared" si="3"/>
        <v>0</v>
      </c>
      <c r="E66" s="55"/>
      <c r="F66" s="55"/>
      <c r="G66" s="55"/>
      <c r="H66" s="55"/>
      <c r="P66" s="56"/>
      <c r="Q66" s="56"/>
      <c r="R66" s="57"/>
    </row>
    <row r="67" spans="1:26" ht="14.65" thickBot="1" x14ac:dyDescent="0.5">
      <c r="A67" s="29"/>
      <c r="B67" s="10"/>
      <c r="C67" s="10"/>
      <c r="D67" s="93">
        <f t="shared" si="3"/>
        <v>0</v>
      </c>
      <c r="E67" s="55"/>
      <c r="F67" s="55"/>
      <c r="G67" s="55"/>
      <c r="H67" s="55"/>
      <c r="P67" s="56"/>
      <c r="Q67" s="56"/>
      <c r="R67" s="57"/>
    </row>
    <row r="68" spans="1:26" ht="14.65" thickBot="1" x14ac:dyDescent="0.5">
      <c r="A68" s="29"/>
      <c r="B68" s="10"/>
      <c r="C68" s="10"/>
      <c r="D68" s="93">
        <f t="shared" si="3"/>
        <v>0</v>
      </c>
      <c r="E68" s="99"/>
      <c r="F68" s="99"/>
      <c r="G68" s="55"/>
      <c r="H68" s="94"/>
      <c r="I68" s="38"/>
      <c r="P68" s="56"/>
      <c r="Q68" s="56"/>
      <c r="R68" s="57"/>
    </row>
    <row r="69" spans="1:26" ht="14.65" thickBot="1" x14ac:dyDescent="0.5">
      <c r="A69" s="29"/>
      <c r="B69" s="10"/>
      <c r="C69" s="10"/>
      <c r="D69" s="93">
        <f t="shared" si="3"/>
        <v>0</v>
      </c>
      <c r="E69" s="100"/>
      <c r="F69" s="100"/>
      <c r="G69" s="59"/>
      <c r="H69" s="71"/>
      <c r="P69" s="56"/>
      <c r="Q69" s="56"/>
      <c r="R69" s="57"/>
    </row>
    <row r="70" spans="1:26" ht="14.65" thickBot="1" x14ac:dyDescent="0.5">
      <c r="A70" s="29"/>
      <c r="B70" s="10"/>
      <c r="C70" s="10"/>
      <c r="D70" s="93">
        <f t="shared" ref="D70:D74" si="4">IF(AND(B70="Internacional",C70="1er premio"),1.5,IF(AND(B70="Internacional",C70="Otro premio"),1,IF(AND(B70="Nacional",C70="1er premio"),1.25,IF(AND(B70="Nacional",C70="Otro premio"),0.75,IF(AND(B70="Autonómico",C70="1er premio"),1,IF(AND(B70="Autonómico",C70="Otro premio"),1.5,IF(AND(B70&lt;&gt;"",C70="No premiado"),0.25,0)))))))</f>
        <v>0</v>
      </c>
      <c r="E70" s="100"/>
      <c r="F70" s="100"/>
      <c r="G70" s="59"/>
      <c r="H70" s="71"/>
      <c r="P70" s="56"/>
      <c r="Q70" s="56"/>
      <c r="R70" s="57"/>
    </row>
    <row r="71" spans="1:26" ht="14.65" thickBot="1" x14ac:dyDescent="0.5">
      <c r="A71" s="29"/>
      <c r="B71" s="10"/>
      <c r="C71" s="10"/>
      <c r="D71" s="93">
        <f t="shared" si="4"/>
        <v>0</v>
      </c>
      <c r="E71" s="100"/>
      <c r="F71" s="100"/>
      <c r="G71" s="59"/>
      <c r="H71" s="71"/>
      <c r="P71" s="56"/>
      <c r="Q71" s="56"/>
      <c r="R71" s="57"/>
    </row>
    <row r="72" spans="1:26" ht="14.65" thickBot="1" x14ac:dyDescent="0.5">
      <c r="A72" s="29"/>
      <c r="B72" s="10"/>
      <c r="C72" s="10"/>
      <c r="D72" s="93">
        <f t="shared" si="4"/>
        <v>0</v>
      </c>
      <c r="E72" s="100"/>
      <c r="F72" s="100"/>
      <c r="G72" s="59"/>
      <c r="H72" s="71"/>
      <c r="P72" s="56"/>
      <c r="Q72" s="56"/>
      <c r="R72" s="57"/>
    </row>
    <row r="73" spans="1:26" ht="14.65" thickBot="1" x14ac:dyDescent="0.5">
      <c r="A73" s="29"/>
      <c r="B73" s="10"/>
      <c r="C73" s="10"/>
      <c r="D73" s="93">
        <f t="shared" si="4"/>
        <v>0</v>
      </c>
      <c r="E73" s="100" t="s">
        <v>153</v>
      </c>
      <c r="F73" s="100"/>
      <c r="G73" s="59"/>
      <c r="H73" s="71"/>
      <c r="P73" s="56"/>
      <c r="Q73" s="56"/>
      <c r="R73" s="57"/>
    </row>
    <row r="74" spans="1:26" ht="14.65" thickBot="1" x14ac:dyDescent="0.5">
      <c r="A74" s="29"/>
      <c r="B74" s="10"/>
      <c r="C74" s="10"/>
      <c r="D74" s="93">
        <f t="shared" si="4"/>
        <v>0</v>
      </c>
      <c r="E74" s="100" t="s">
        <v>154</v>
      </c>
      <c r="F74" s="100"/>
      <c r="G74" s="59"/>
      <c r="H74" s="71"/>
      <c r="P74" s="56"/>
      <c r="Q74" s="56"/>
      <c r="R74" s="57"/>
    </row>
    <row r="75" spans="1:26" ht="14.65" thickBot="1" x14ac:dyDescent="0.5">
      <c r="A75" s="190" t="s">
        <v>149</v>
      </c>
      <c r="B75" s="191"/>
      <c r="C75" s="191"/>
      <c r="D75" s="192"/>
      <c r="E75" s="100"/>
      <c r="F75" s="100"/>
      <c r="G75" s="59"/>
      <c r="H75" s="71"/>
      <c r="P75" s="56"/>
      <c r="Q75" s="56"/>
      <c r="R75" s="57"/>
    </row>
    <row r="76" spans="1:26" ht="14.65" thickBot="1" x14ac:dyDescent="0.5">
      <c r="A76" s="89" t="s">
        <v>150</v>
      </c>
      <c r="B76" s="90" t="s">
        <v>141</v>
      </c>
      <c r="C76" s="90" t="s">
        <v>151</v>
      </c>
      <c r="D76" s="91" t="s">
        <v>152</v>
      </c>
      <c r="E76" s="100"/>
      <c r="F76" s="100"/>
      <c r="G76" s="59"/>
      <c r="H76" s="71"/>
      <c r="P76" s="56"/>
      <c r="Q76" s="56"/>
      <c r="R76" s="57"/>
    </row>
    <row r="77" spans="1:26" ht="14.65" thickBot="1" x14ac:dyDescent="0.5">
      <c r="A77" s="27"/>
      <c r="B77" s="10"/>
      <c r="C77" s="11"/>
      <c r="D77" s="93">
        <f>IF(B77="Individual",0.75,IF(AND(B77="Colectiva",C77&lt;&gt;""),0.75/C77,0))</f>
        <v>0</v>
      </c>
      <c r="E77" s="100" t="str">
        <f>IF(AND(B77="Colectiva",D77=0),"Introduce el número de personas que exponen","")</f>
        <v/>
      </c>
      <c r="F77" s="71"/>
      <c r="G77" s="59"/>
      <c r="H77" s="71"/>
      <c r="P77" s="56"/>
      <c r="Q77" s="56"/>
      <c r="R77" s="57"/>
    </row>
    <row r="78" spans="1:26" ht="14.65" thickBot="1" x14ac:dyDescent="0.5">
      <c r="A78" s="27"/>
      <c r="B78" s="10"/>
      <c r="C78" s="11"/>
      <c r="D78" s="93">
        <f t="shared" ref="D78:D96" si="5">IF(B78="Individual",0.75,IF(AND(B78="Colectiva",C78&lt;&gt;""),0.75/C78,0))</f>
        <v>0</v>
      </c>
      <c r="E78" s="100"/>
      <c r="F78" s="71"/>
      <c r="G78" s="59"/>
      <c r="H78" s="71"/>
      <c r="P78" s="56"/>
      <c r="Q78" s="56"/>
      <c r="R78" s="57"/>
    </row>
    <row r="79" spans="1:26" ht="14.65" thickBot="1" x14ac:dyDescent="0.5">
      <c r="A79" s="27"/>
      <c r="B79" s="10"/>
      <c r="C79" s="11"/>
      <c r="D79" s="93">
        <f t="shared" si="5"/>
        <v>0</v>
      </c>
      <c r="E79" s="101"/>
      <c r="F79" s="101"/>
      <c r="G79" s="69"/>
      <c r="P79" s="56"/>
      <c r="Q79" s="56"/>
      <c r="R79" s="57"/>
    </row>
    <row r="80" spans="1:26" ht="14.65" thickBot="1" x14ac:dyDescent="0.5">
      <c r="A80" s="27"/>
      <c r="B80" s="10"/>
      <c r="C80" s="11"/>
      <c r="D80" s="93">
        <f t="shared" si="5"/>
        <v>0</v>
      </c>
      <c r="E80" s="101"/>
      <c r="F80" s="101"/>
      <c r="G80" s="69"/>
      <c r="P80" s="56"/>
      <c r="Q80" s="56"/>
      <c r="R80" s="57"/>
    </row>
    <row r="81" spans="1:18" ht="14.65" thickBot="1" x14ac:dyDescent="0.5">
      <c r="A81" s="27"/>
      <c r="B81" s="10"/>
      <c r="C81" s="11"/>
      <c r="D81" s="93">
        <f t="shared" si="5"/>
        <v>0</v>
      </c>
      <c r="E81" s="101"/>
      <c r="F81" s="101"/>
      <c r="G81" s="69"/>
      <c r="P81" s="56"/>
      <c r="Q81" s="56"/>
      <c r="R81" s="57"/>
    </row>
    <row r="82" spans="1:18" ht="14.65" thickBot="1" x14ac:dyDescent="0.5">
      <c r="A82" s="27"/>
      <c r="B82" s="10"/>
      <c r="C82" s="11"/>
      <c r="D82" s="93">
        <f t="shared" si="5"/>
        <v>0</v>
      </c>
      <c r="E82" s="101"/>
      <c r="F82" s="101"/>
      <c r="G82" s="69"/>
      <c r="P82" s="56"/>
      <c r="Q82" s="56"/>
      <c r="R82" s="57"/>
    </row>
    <row r="83" spans="1:18" ht="14.65" thickBot="1" x14ac:dyDescent="0.5">
      <c r="A83" s="27"/>
      <c r="B83" s="10"/>
      <c r="C83" s="11"/>
      <c r="D83" s="93">
        <f t="shared" si="5"/>
        <v>0</v>
      </c>
      <c r="E83" s="101"/>
      <c r="F83" s="101"/>
      <c r="G83" s="69"/>
      <c r="P83" s="56"/>
      <c r="Q83" s="56"/>
      <c r="R83" s="57"/>
    </row>
    <row r="84" spans="1:18" ht="14.65" thickBot="1" x14ac:dyDescent="0.5">
      <c r="A84" s="27"/>
      <c r="B84" s="10"/>
      <c r="C84" s="11"/>
      <c r="D84" s="93">
        <f t="shared" si="5"/>
        <v>0</v>
      </c>
      <c r="E84" s="101"/>
      <c r="F84" s="101"/>
      <c r="G84" s="69"/>
      <c r="P84" s="56"/>
      <c r="Q84" s="56"/>
      <c r="R84" s="57"/>
    </row>
    <row r="85" spans="1:18" ht="14.65" thickBot="1" x14ac:dyDescent="0.5">
      <c r="A85" s="27"/>
      <c r="B85" s="10"/>
      <c r="C85" s="11"/>
      <c r="D85" s="93">
        <f t="shared" si="5"/>
        <v>0</v>
      </c>
      <c r="E85" s="101"/>
      <c r="F85" s="101"/>
      <c r="G85" s="69"/>
      <c r="P85" s="56"/>
      <c r="Q85" s="56"/>
      <c r="R85" s="57"/>
    </row>
    <row r="86" spans="1:18" ht="14.65" thickBot="1" x14ac:dyDescent="0.5">
      <c r="A86" s="27"/>
      <c r="B86" s="10"/>
      <c r="C86" s="11"/>
      <c r="D86" s="93">
        <f t="shared" si="5"/>
        <v>0</v>
      </c>
      <c r="E86" s="101"/>
      <c r="F86" s="101"/>
      <c r="G86" s="69"/>
      <c r="P86" s="56"/>
      <c r="Q86" s="56"/>
      <c r="R86" s="57"/>
    </row>
    <row r="87" spans="1:18" ht="14.65" thickBot="1" x14ac:dyDescent="0.5">
      <c r="A87" s="27"/>
      <c r="B87" s="10"/>
      <c r="C87" s="11"/>
      <c r="D87" s="93">
        <f t="shared" si="5"/>
        <v>0</v>
      </c>
      <c r="E87" s="101"/>
      <c r="F87" s="101"/>
      <c r="G87" s="101"/>
      <c r="P87" s="56"/>
      <c r="Q87" s="56"/>
      <c r="R87" s="57"/>
    </row>
    <row r="88" spans="1:18" ht="14.65" thickBot="1" x14ac:dyDescent="0.5">
      <c r="A88" s="27"/>
      <c r="B88" s="10"/>
      <c r="C88" s="11"/>
      <c r="D88" s="93">
        <f t="shared" si="5"/>
        <v>0</v>
      </c>
      <c r="E88" s="101"/>
      <c r="F88" s="101"/>
      <c r="G88" s="101"/>
      <c r="P88" s="56"/>
      <c r="Q88" s="56"/>
      <c r="R88" s="57"/>
    </row>
    <row r="89" spans="1:18" ht="14.65" thickBot="1" x14ac:dyDescent="0.5">
      <c r="A89" s="27"/>
      <c r="B89" s="10"/>
      <c r="C89" s="11"/>
      <c r="D89" s="93">
        <f t="shared" si="5"/>
        <v>0</v>
      </c>
      <c r="E89" s="101"/>
      <c r="F89" s="101"/>
      <c r="G89" s="69"/>
      <c r="P89" s="56"/>
      <c r="Q89" s="56"/>
      <c r="R89" s="57"/>
    </row>
    <row r="90" spans="1:18" ht="14.65" thickBot="1" x14ac:dyDescent="0.5">
      <c r="A90" s="27"/>
      <c r="B90" s="10"/>
      <c r="C90" s="11"/>
      <c r="D90" s="93">
        <f t="shared" si="5"/>
        <v>0</v>
      </c>
      <c r="E90" s="101"/>
      <c r="F90" s="101"/>
      <c r="G90" s="69"/>
      <c r="P90" s="56"/>
      <c r="Q90" s="56"/>
      <c r="R90" s="57"/>
    </row>
    <row r="91" spans="1:18" ht="14.65" thickBot="1" x14ac:dyDescent="0.5">
      <c r="A91" s="27"/>
      <c r="B91" s="10"/>
      <c r="C91" s="11"/>
      <c r="D91" s="93">
        <f t="shared" si="5"/>
        <v>0</v>
      </c>
      <c r="E91" s="101"/>
      <c r="F91" s="101"/>
      <c r="G91" s="69"/>
      <c r="P91" s="56"/>
      <c r="Q91" s="56"/>
      <c r="R91" s="57"/>
    </row>
    <row r="92" spans="1:18" ht="14.65" thickBot="1" x14ac:dyDescent="0.5">
      <c r="A92" s="27"/>
      <c r="B92" s="10"/>
      <c r="C92" s="11"/>
      <c r="D92" s="93">
        <f t="shared" si="5"/>
        <v>0</v>
      </c>
      <c r="E92" s="101"/>
      <c r="F92" s="101"/>
      <c r="G92" s="69"/>
      <c r="P92" s="56"/>
      <c r="Q92" s="56"/>
      <c r="R92" s="57"/>
    </row>
    <row r="93" spans="1:18" ht="14.65" thickBot="1" x14ac:dyDescent="0.5">
      <c r="A93" s="27"/>
      <c r="B93" s="10"/>
      <c r="C93" s="11"/>
      <c r="D93" s="93">
        <f t="shared" si="5"/>
        <v>0</v>
      </c>
      <c r="E93" s="101"/>
      <c r="F93" s="101"/>
      <c r="G93" s="69"/>
      <c r="P93" s="56"/>
      <c r="Q93" s="56"/>
      <c r="R93" s="57"/>
    </row>
    <row r="94" spans="1:18" ht="14.65" thickBot="1" x14ac:dyDescent="0.5">
      <c r="A94" s="27"/>
      <c r="B94" s="10"/>
      <c r="C94" s="11"/>
      <c r="D94" s="93">
        <f t="shared" si="5"/>
        <v>0</v>
      </c>
      <c r="E94" s="101"/>
      <c r="F94" s="101"/>
      <c r="G94" s="69"/>
      <c r="P94" s="56"/>
      <c r="Q94" s="56"/>
      <c r="R94" s="57"/>
    </row>
    <row r="95" spans="1:18" ht="14.65" thickBot="1" x14ac:dyDescent="0.5">
      <c r="A95" s="27"/>
      <c r="B95" s="10"/>
      <c r="C95" s="11"/>
      <c r="D95" s="93">
        <f t="shared" si="5"/>
        <v>0</v>
      </c>
      <c r="E95" s="101"/>
      <c r="F95" s="101"/>
      <c r="G95" s="69"/>
      <c r="P95" s="56"/>
      <c r="Q95" s="56"/>
      <c r="R95" s="57"/>
    </row>
    <row r="96" spans="1:18" x14ac:dyDescent="0.45">
      <c r="A96" s="27"/>
      <c r="B96" s="10"/>
      <c r="C96" s="11"/>
      <c r="D96" s="93">
        <f t="shared" si="5"/>
        <v>0</v>
      </c>
      <c r="E96" s="101"/>
      <c r="F96" s="70"/>
      <c r="G96" s="69"/>
      <c r="P96" s="71"/>
      <c r="Q96" s="71"/>
    </row>
    <row r="97" spans="1:17" x14ac:dyDescent="0.45">
      <c r="A97" s="101"/>
      <c r="B97" s="101"/>
      <c r="C97" s="101"/>
      <c r="D97" s="101"/>
      <c r="E97" s="101"/>
      <c r="F97" s="70"/>
      <c r="G97" s="69"/>
      <c r="P97" s="71"/>
      <c r="Q97" s="71"/>
    </row>
    <row r="98" spans="1:17" x14ac:dyDescent="0.45">
      <c r="A98" s="101"/>
      <c r="B98" s="101"/>
      <c r="C98" s="101"/>
      <c r="D98" s="101"/>
      <c r="E98" s="101"/>
      <c r="F98" s="101"/>
      <c r="G98" s="69"/>
    </row>
    <row r="99" spans="1:17" x14ac:dyDescent="0.45">
      <c r="A99" s="101"/>
      <c r="B99" s="101"/>
      <c r="C99" s="101"/>
      <c r="D99" s="101"/>
      <c r="E99" s="101"/>
      <c r="F99" s="101"/>
      <c r="G99" s="69"/>
    </row>
    <row r="100" spans="1:17" x14ac:dyDescent="0.45">
      <c r="A100" s="102"/>
      <c r="B100" s="72"/>
      <c r="C100" s="72"/>
      <c r="D100" s="72"/>
      <c r="E100" s="72"/>
    </row>
    <row r="101" spans="1:17" x14ac:dyDescent="0.45">
      <c r="A101" s="102"/>
      <c r="B101" s="72"/>
      <c r="C101" s="72"/>
      <c r="D101" s="72"/>
      <c r="E101" s="72"/>
    </row>
  </sheetData>
  <sheetProtection algorithmName="SHA-512" hashValue="wilW4r54ZmNK8f2cPBRU1Ul6iw2lMoXOagUMoaIn9I3LV6KnDbT69svgwMLpkqPD8IZBuzY9gGJ3lL3/cS2dog==" saltValue="dAtlSlTZv/M46vdr+OLvrw==" spinCount="100000" sheet="1" selectLockedCells="1"/>
  <mergeCells count="44">
    <mergeCell ref="F15:L15"/>
    <mergeCell ref="F16:L16"/>
    <mergeCell ref="F17:L17"/>
    <mergeCell ref="F18:L18"/>
    <mergeCell ref="B43:C43"/>
    <mergeCell ref="B37:C37"/>
    <mergeCell ref="B38:C38"/>
    <mergeCell ref="B39:C39"/>
    <mergeCell ref="B40:C40"/>
    <mergeCell ref="B41:C41"/>
    <mergeCell ref="B42:C42"/>
    <mergeCell ref="B31:C31"/>
    <mergeCell ref="B32:C32"/>
    <mergeCell ref="B33:C33"/>
    <mergeCell ref="B34:C34"/>
    <mergeCell ref="B35:C35"/>
    <mergeCell ref="A20:D20"/>
    <mergeCell ref="B21:C21"/>
    <mergeCell ref="B22:C22"/>
    <mergeCell ref="B23:C23"/>
    <mergeCell ref="B24:C24"/>
    <mergeCell ref="A75:D75"/>
    <mergeCell ref="K24:K25"/>
    <mergeCell ref="B27:C27"/>
    <mergeCell ref="B28:C28"/>
    <mergeCell ref="B29:C29"/>
    <mergeCell ref="B30:C30"/>
    <mergeCell ref="B36:C36"/>
    <mergeCell ref="B25:C25"/>
    <mergeCell ref="B26:C26"/>
    <mergeCell ref="B44:C44"/>
    <mergeCell ref="B45:C45"/>
    <mergeCell ref="B46:C46"/>
    <mergeCell ref="B47:C47"/>
    <mergeCell ref="A48:D48"/>
    <mergeCell ref="A12:D12"/>
    <mergeCell ref="K12:K13"/>
    <mergeCell ref="L12:L13"/>
    <mergeCell ref="M12:M13"/>
    <mergeCell ref="A1:P1"/>
    <mergeCell ref="A2:O2"/>
    <mergeCell ref="A3:D3"/>
    <mergeCell ref="A4:D10"/>
    <mergeCell ref="M6:N6"/>
  </mergeCells>
  <dataValidations count="11">
    <dataValidation type="list" allowBlank="1" showInputMessage="1" showErrorMessage="1" sqref="C16:C19">
      <formula1>$H$32:$J$32</formula1>
    </dataValidation>
    <dataValidation type="list" allowBlank="1" showInputMessage="1" showErrorMessage="1" sqref="B15:B19">
      <formula1>$H$31:$J$31</formula1>
    </dataValidation>
    <dataValidation type="decimal" allowBlank="1" showInputMessage="1" showErrorMessage="1" sqref="D15:D19">
      <formula1>0</formula1>
      <formula2>1000</formula2>
    </dataValidation>
    <dataValidation type="list" allowBlank="1" showInputMessage="1" showErrorMessage="1" sqref="E15:E64">
      <formula1>$G$31:$G$32</formula1>
    </dataValidation>
    <dataValidation type="list" allowBlank="1" showInputMessage="1" showErrorMessage="1" sqref="C11:D11 F19:F64">
      <formula1>$F$7:$G$7</formula1>
    </dataValidation>
    <dataValidation type="list" allowBlank="1" showInputMessage="1" showErrorMessage="1" sqref="C15">
      <formula1>$H$32:$I$32</formula1>
    </dataValidation>
    <dataValidation type="list" allowBlank="1" showInputMessage="1" showErrorMessage="1" sqref="B22:C47">
      <formula1>$H$33:$M$33</formula1>
    </dataValidation>
    <dataValidation type="list" allowBlank="1" showInputMessage="1" showErrorMessage="1" sqref="B50:B74">
      <formula1>$H$51:$J$51</formula1>
    </dataValidation>
    <dataValidation type="list" allowBlank="1" showInputMessage="1" showErrorMessage="1" sqref="C50:C74">
      <formula1>$H$50:$J$50</formula1>
    </dataValidation>
    <dataValidation type="whole" allowBlank="1" showInputMessage="1" showErrorMessage="1" sqref="C77:C96">
      <formula1>0</formula1>
      <formula2>200</formula2>
    </dataValidation>
    <dataValidation type="list" allowBlank="1" showInputMessage="1" showErrorMessage="1" sqref="B77:B96">
      <formula1>$E$73:$E$74</formula1>
    </dataValidation>
  </dataValidation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85" zoomScaleNormal="85" workbookViewId="0">
      <selection activeCell="C19" sqref="A15:C19"/>
    </sheetView>
  </sheetViews>
  <sheetFormatPr baseColWidth="10" defaultRowHeight="14.25" x14ac:dyDescent="0.45"/>
  <cols>
    <col min="1" max="1" width="40.796875" style="39" customWidth="1"/>
    <col min="2" max="2" width="12.59765625" style="39" customWidth="1"/>
    <col min="3" max="3" width="15.06640625" style="39" customWidth="1"/>
    <col min="4" max="4" width="21.9296875" style="39" customWidth="1"/>
    <col min="5" max="5" width="5" style="39" customWidth="1"/>
    <col min="6" max="6" width="5.73046875" style="39" customWidth="1"/>
    <col min="7" max="7" width="2.73046875" style="39" customWidth="1"/>
    <col min="8" max="9" width="10.6640625" style="39"/>
    <col min="10" max="10" width="8.9296875" style="39" customWidth="1"/>
    <col min="11" max="12" width="9.86328125" style="39" customWidth="1"/>
    <col min="13" max="13" width="11.1328125" style="39" customWidth="1"/>
    <col min="14" max="14" width="9" style="39" customWidth="1"/>
    <col min="15" max="16384" width="10.6640625" style="39"/>
  </cols>
  <sheetData>
    <row r="1" spans="1:26" ht="103.15" customHeight="1" x14ac:dyDescent="0.45">
      <c r="A1" s="174" t="s">
        <v>118</v>
      </c>
      <c r="B1" s="174"/>
      <c r="C1" s="174"/>
      <c r="D1" s="174"/>
      <c r="E1" s="174"/>
      <c r="F1" s="174"/>
      <c r="G1" s="174"/>
      <c r="H1" s="174"/>
      <c r="I1" s="174"/>
      <c r="J1" s="174"/>
      <c r="K1" s="174"/>
      <c r="L1" s="174"/>
      <c r="M1" s="174"/>
      <c r="N1" s="174"/>
      <c r="O1" s="174"/>
      <c r="P1" s="174"/>
      <c r="Q1" s="38"/>
      <c r="R1" s="38"/>
      <c r="S1" s="38"/>
      <c r="T1" s="38"/>
      <c r="U1" s="38"/>
      <c r="V1" s="38"/>
      <c r="W1" s="38"/>
      <c r="X1" s="38"/>
      <c r="Y1" s="38"/>
      <c r="Z1" s="38"/>
    </row>
    <row r="2" spans="1:26" ht="11.25" customHeight="1" thickBot="1" x14ac:dyDescent="0.5">
      <c r="A2" s="175"/>
      <c r="B2" s="175"/>
      <c r="C2" s="175"/>
      <c r="D2" s="175"/>
      <c r="E2" s="175"/>
      <c r="F2" s="175"/>
      <c r="G2" s="175"/>
      <c r="H2" s="175"/>
      <c r="I2" s="175"/>
      <c r="J2" s="175"/>
      <c r="K2" s="175"/>
      <c r="L2" s="175"/>
      <c r="M2" s="175"/>
      <c r="N2" s="175"/>
      <c r="O2" s="175"/>
      <c r="P2" s="38"/>
      <c r="Q2" s="38"/>
      <c r="R2" s="38"/>
      <c r="S2" s="38"/>
      <c r="T2" s="38"/>
      <c r="U2" s="38"/>
      <c r="V2" s="38"/>
      <c r="W2" s="38"/>
      <c r="X2" s="38"/>
      <c r="Y2" s="38"/>
      <c r="Z2" s="38"/>
    </row>
    <row r="3" spans="1:26" ht="11.25" customHeight="1" thickBot="1" x14ac:dyDescent="0.5">
      <c r="A3" s="194" t="s">
        <v>119</v>
      </c>
      <c r="B3" s="195"/>
      <c r="C3" s="195"/>
      <c r="D3" s="196"/>
      <c r="E3" s="40"/>
      <c r="F3" s="40"/>
      <c r="G3" s="40"/>
      <c r="H3" s="40"/>
      <c r="I3" s="40"/>
      <c r="J3" s="40"/>
      <c r="K3" s="40"/>
      <c r="L3" s="40"/>
      <c r="M3" s="40"/>
      <c r="N3" s="40"/>
      <c r="O3" s="40"/>
      <c r="P3" s="38"/>
      <c r="Q3" s="38"/>
      <c r="R3" s="38"/>
      <c r="S3" s="38"/>
      <c r="T3" s="38"/>
      <c r="U3" s="38"/>
      <c r="V3" s="38"/>
      <c r="W3" s="38"/>
      <c r="X3" s="38"/>
      <c r="Y3" s="38"/>
      <c r="Z3" s="38"/>
    </row>
    <row r="4" spans="1:26" ht="37.15" customHeight="1" x14ac:dyDescent="0.45">
      <c r="A4" s="197" t="s">
        <v>117</v>
      </c>
      <c r="B4" s="198"/>
      <c r="C4" s="198"/>
      <c r="D4" s="199"/>
      <c r="F4" s="40"/>
      <c r="G4" s="40"/>
      <c r="H4" s="40"/>
      <c r="I4" s="40"/>
      <c r="J4" s="40"/>
      <c r="K4" s="40"/>
      <c r="L4" s="40"/>
      <c r="M4" s="40"/>
      <c r="N4" s="40"/>
      <c r="O4" s="40"/>
      <c r="P4" s="38"/>
      <c r="Q4" s="38"/>
      <c r="R4" s="38"/>
      <c r="S4" s="38"/>
      <c r="T4" s="38"/>
      <c r="U4" s="38"/>
      <c r="V4" s="38"/>
      <c r="W4" s="38"/>
      <c r="X4" s="38"/>
      <c r="Y4" s="38"/>
      <c r="Z4" s="38"/>
    </row>
    <row r="5" spans="1:26" ht="22.15" customHeight="1" thickBot="1" x14ac:dyDescent="0.5">
      <c r="A5" s="200"/>
      <c r="B5" s="201"/>
      <c r="C5" s="201"/>
      <c r="D5" s="202"/>
      <c r="E5" s="40"/>
      <c r="F5" s="40"/>
      <c r="G5" s="40"/>
      <c r="H5" s="40"/>
      <c r="I5" s="40"/>
      <c r="J5" s="40"/>
      <c r="K5" s="40"/>
      <c r="L5" s="40"/>
      <c r="M5" s="40"/>
      <c r="N5" s="40"/>
      <c r="O5" s="40"/>
      <c r="P5" s="38"/>
      <c r="Q5" s="38"/>
      <c r="R5" s="38"/>
      <c r="S5" s="38"/>
      <c r="T5" s="38"/>
      <c r="U5" s="38"/>
      <c r="V5" s="38"/>
      <c r="W5" s="38"/>
      <c r="X5" s="38"/>
      <c r="Y5" s="38"/>
      <c r="Z5" s="38"/>
    </row>
    <row r="6" spans="1:26" ht="31.15" customHeight="1" thickBot="1" x14ac:dyDescent="0.5">
      <c r="A6" s="200"/>
      <c r="B6" s="201"/>
      <c r="C6" s="201"/>
      <c r="D6" s="202"/>
      <c r="E6" s="40"/>
      <c r="F6" s="43"/>
      <c r="G6" s="43"/>
      <c r="H6" s="44" t="s">
        <v>129</v>
      </c>
      <c r="I6" s="45"/>
      <c r="J6" s="45"/>
      <c r="K6" s="43"/>
      <c r="L6" s="43"/>
      <c r="M6" s="206">
        <f>MIN(2.5,SUM(D15:D64))</f>
        <v>0</v>
      </c>
      <c r="N6" s="207"/>
      <c r="O6" s="40"/>
      <c r="P6" s="38"/>
      <c r="Q6" s="38"/>
      <c r="R6" s="38"/>
      <c r="S6" s="38"/>
      <c r="T6" s="38"/>
      <c r="U6" s="38"/>
      <c r="V6" s="38"/>
      <c r="W6" s="38"/>
      <c r="X6" s="38"/>
      <c r="Y6" s="38"/>
      <c r="Z6" s="38"/>
    </row>
    <row r="7" spans="1:26" ht="21.4" customHeight="1" x14ac:dyDescent="0.45">
      <c r="A7" s="200"/>
      <c r="B7" s="201"/>
      <c r="C7" s="201"/>
      <c r="D7" s="202"/>
      <c r="E7" s="50"/>
      <c r="F7" s="74" t="s">
        <v>93</v>
      </c>
      <c r="G7" s="74" t="s">
        <v>94</v>
      </c>
      <c r="H7" s="74"/>
      <c r="I7" s="48"/>
      <c r="J7" s="48"/>
      <c r="K7" s="48"/>
      <c r="L7" s="48"/>
      <c r="M7" s="48"/>
      <c r="N7" s="75"/>
      <c r="O7" s="75"/>
      <c r="P7" s="38"/>
      <c r="Q7" s="38"/>
      <c r="R7" s="38"/>
      <c r="S7" s="38"/>
      <c r="T7" s="38"/>
      <c r="U7" s="38"/>
      <c r="V7" s="38"/>
      <c r="W7" s="38"/>
      <c r="X7" s="38"/>
      <c r="Y7" s="38"/>
      <c r="Z7" s="38"/>
    </row>
    <row r="8" spans="1:26" ht="1.9" customHeight="1" x14ac:dyDescent="0.45">
      <c r="A8" s="200"/>
      <c r="B8" s="201"/>
      <c r="C8" s="201"/>
      <c r="D8" s="202"/>
      <c r="E8" s="51"/>
      <c r="F8" s="51"/>
      <c r="G8" s="51"/>
      <c r="H8" s="52"/>
      <c r="I8" s="52" t="s">
        <v>89</v>
      </c>
      <c r="J8" s="52"/>
      <c r="K8" s="51"/>
      <c r="L8" s="51"/>
      <c r="M8" s="76">
        <f>MIN(6,TRUNC(K14/10)*0.1)</f>
        <v>0</v>
      </c>
      <c r="N8" s="77"/>
      <c r="O8" s="77"/>
      <c r="P8" s="38"/>
      <c r="Q8" s="38"/>
      <c r="R8" s="38"/>
      <c r="S8" s="38"/>
      <c r="T8" s="38"/>
      <c r="U8" s="38"/>
      <c r="V8" s="38"/>
      <c r="W8" s="38"/>
      <c r="X8" s="38"/>
      <c r="Y8" s="38"/>
      <c r="Z8" s="38"/>
    </row>
    <row r="9" spans="1:26" ht="16.149999999999999" customHeight="1" x14ac:dyDescent="0.45">
      <c r="A9" s="200"/>
      <c r="B9" s="201"/>
      <c r="C9" s="201"/>
      <c r="D9" s="202"/>
      <c r="E9" s="51"/>
      <c r="F9" s="52" t="s">
        <v>90</v>
      </c>
      <c r="G9" s="52" t="s">
        <v>90</v>
      </c>
      <c r="H9" s="52" t="s">
        <v>90</v>
      </c>
      <c r="I9" s="52" t="s">
        <v>90</v>
      </c>
      <c r="J9" s="52"/>
      <c r="K9" s="51"/>
      <c r="L9" s="51"/>
      <c r="M9" s="76">
        <f>MIN(3,TRUNC(L14/3)*0.1)</f>
        <v>0</v>
      </c>
      <c r="N9" s="77"/>
      <c r="O9" s="77"/>
      <c r="P9" s="38"/>
      <c r="Q9" s="38"/>
      <c r="R9" s="38"/>
      <c r="S9" s="38"/>
      <c r="T9" s="38"/>
      <c r="U9" s="38"/>
      <c r="V9" s="38"/>
      <c r="W9" s="38"/>
      <c r="X9" s="38"/>
      <c r="Y9" s="38"/>
      <c r="Z9" s="38"/>
    </row>
    <row r="10" spans="1:26" ht="7.15" customHeight="1" thickBot="1" x14ac:dyDescent="0.5">
      <c r="A10" s="203"/>
      <c r="B10" s="204"/>
      <c r="C10" s="204"/>
      <c r="D10" s="205"/>
      <c r="E10" s="51"/>
      <c r="F10" s="51"/>
      <c r="G10" s="51"/>
      <c r="H10" s="52"/>
      <c r="I10" s="52" t="s">
        <v>91</v>
      </c>
      <c r="J10" s="52"/>
      <c r="K10" s="51"/>
      <c r="L10" s="51"/>
      <c r="M10" s="76">
        <f>C4</f>
        <v>0</v>
      </c>
      <c r="N10" s="77"/>
      <c r="O10" s="77"/>
      <c r="P10" s="38"/>
      <c r="Q10" s="38"/>
      <c r="R10" s="38"/>
      <c r="S10" s="38"/>
      <c r="T10" s="38"/>
      <c r="U10" s="38"/>
      <c r="V10" s="38"/>
      <c r="W10" s="38"/>
      <c r="X10" s="38"/>
      <c r="Y10" s="38"/>
      <c r="Z10" s="38"/>
    </row>
    <row r="11" spans="1:26" ht="31.15" customHeight="1" thickBot="1" x14ac:dyDescent="0.5">
      <c r="A11" s="78"/>
      <c r="B11" s="50"/>
      <c r="C11" s="50"/>
      <c r="D11" s="51"/>
      <c r="E11" s="51"/>
      <c r="F11" s="51"/>
      <c r="G11" s="51"/>
      <c r="H11" s="52"/>
      <c r="I11" s="52"/>
      <c r="J11" s="52"/>
      <c r="K11" s="51"/>
      <c r="L11" s="51"/>
      <c r="M11" s="76"/>
      <c r="N11" s="40"/>
      <c r="O11" s="40"/>
      <c r="P11" s="38"/>
      <c r="Q11" s="38"/>
      <c r="R11" s="38"/>
      <c r="S11" s="38"/>
      <c r="T11" s="38"/>
      <c r="U11" s="38"/>
      <c r="V11" s="38"/>
      <c r="W11" s="38"/>
      <c r="X11" s="38"/>
      <c r="Y11" s="38"/>
      <c r="Z11" s="38"/>
    </row>
    <row r="12" spans="1:26" ht="15.75" customHeight="1" thickBot="1" x14ac:dyDescent="0.5">
      <c r="A12" s="190" t="s">
        <v>130</v>
      </c>
      <c r="B12" s="191"/>
      <c r="C12" s="191"/>
      <c r="D12" s="192"/>
      <c r="E12" s="83"/>
      <c r="F12" s="83"/>
      <c r="G12" s="51"/>
      <c r="H12" s="51"/>
      <c r="I12" s="51"/>
      <c r="J12" s="51"/>
      <c r="K12" s="179">
        <f>G31</f>
        <v>0</v>
      </c>
      <c r="L12" s="179">
        <f>G32</f>
        <v>0</v>
      </c>
      <c r="M12" s="179">
        <f>G33</f>
        <v>0</v>
      </c>
      <c r="N12" s="55"/>
      <c r="O12" s="51"/>
      <c r="P12" s="56"/>
      <c r="Q12" s="56"/>
      <c r="R12" s="57"/>
      <c r="S12" s="38"/>
      <c r="T12" s="38"/>
      <c r="U12" s="38"/>
      <c r="V12" s="38"/>
      <c r="W12" s="38"/>
      <c r="X12" s="38"/>
      <c r="Y12" s="38"/>
      <c r="Z12" s="38"/>
    </row>
    <row r="13" spans="1:26" ht="10.9" hidden="1" customHeight="1" thickBot="1" x14ac:dyDescent="0.5">
      <c r="A13" s="86"/>
      <c r="B13" s="87"/>
      <c r="C13" s="87"/>
      <c r="D13" s="88"/>
      <c r="E13" s="83"/>
      <c r="F13" s="83"/>
      <c r="G13" s="51"/>
      <c r="H13" s="51"/>
      <c r="I13" s="51"/>
      <c r="J13" s="51"/>
      <c r="K13" s="179"/>
      <c r="L13" s="179"/>
      <c r="M13" s="179"/>
      <c r="N13" s="55"/>
      <c r="O13" s="51"/>
      <c r="P13" s="56"/>
      <c r="Q13" s="56"/>
      <c r="R13" s="57"/>
      <c r="S13" s="38"/>
      <c r="T13" s="38"/>
      <c r="U13" s="38"/>
      <c r="V13" s="38"/>
      <c r="W13" s="38"/>
      <c r="X13" s="38"/>
      <c r="Y13" s="38"/>
      <c r="Z13" s="38"/>
    </row>
    <row r="14" spans="1:26" ht="14.65" thickBot="1" x14ac:dyDescent="0.5">
      <c r="A14" s="89" t="s">
        <v>120</v>
      </c>
      <c r="B14" s="90" t="s">
        <v>121</v>
      </c>
      <c r="C14" s="90" t="s">
        <v>122</v>
      </c>
      <c r="D14" s="91" t="s">
        <v>113</v>
      </c>
      <c r="E14" s="52" t="s">
        <v>84</v>
      </c>
      <c r="F14" s="52" t="s">
        <v>92</v>
      </c>
      <c r="G14" s="58"/>
      <c r="H14" s="52"/>
      <c r="I14" s="52" t="s">
        <v>99</v>
      </c>
      <c r="J14" s="52"/>
      <c r="K14" s="58">
        <f>SUMIFS($D$15:$D$64,$E$15:$E$64,G31,$F$15:$F$64,"SÍ")</f>
        <v>0</v>
      </c>
      <c r="L14" s="58">
        <f>SUMIFS($B$15:$B$64,$E$15:$E$64,G32,$F$15:$F$64,"SÍ")</f>
        <v>0</v>
      </c>
      <c r="M14" s="58">
        <f>SUMIFS(F15:F64,E15:E64,$M$12)</f>
        <v>0</v>
      </c>
      <c r="N14" s="55"/>
      <c r="O14" s="55"/>
      <c r="P14" s="56">
        <v>2022</v>
      </c>
      <c r="Q14" s="56"/>
      <c r="R14" s="57"/>
      <c r="S14" s="38"/>
      <c r="T14" s="38"/>
      <c r="U14" s="38"/>
      <c r="V14" s="38"/>
      <c r="W14" s="38"/>
      <c r="X14" s="38"/>
      <c r="Y14" s="38"/>
      <c r="Z14" s="38"/>
    </row>
    <row r="15" spans="1:26" ht="14.65" thickBot="1" x14ac:dyDescent="0.5">
      <c r="A15" s="35"/>
      <c r="B15" s="10"/>
      <c r="C15" s="10"/>
      <c r="D15" s="105">
        <f>IF(AND(B15="Internacional",C15="1er premio"),1.5,IF(AND(B15="Internacional",C15="Otro premio"),1,IF(AND(B15="Nacional",C15="1er premio"),1.25,IF(AND(B15="Nacional",C15="Otro premio"),0.75,IF(AND(B15="Autonómico",C15="1er premio"),1,IF(AND(B15="Autonómico",C15="Otro premio"),0.5,IF(AND(B15&lt;&gt;"",C15="No premiado"),0.25,0)))))))</f>
        <v>0</v>
      </c>
      <c r="E15" s="61" t="s">
        <v>96</v>
      </c>
      <c r="F15" s="58" t="s">
        <v>93</v>
      </c>
      <c r="G15" s="58"/>
      <c r="H15" s="52"/>
      <c r="I15" s="52" t="s">
        <v>97</v>
      </c>
      <c r="J15" s="52"/>
      <c r="K15" s="58">
        <f>SUMIFS($C$15:$C$64,$E$15:$E$64,G31,$F$15:$F$64,"SÍ")</f>
        <v>0</v>
      </c>
      <c r="L15" s="58">
        <f>SUMIFS($C$15:$C$64,$E$15:$E$64,G32,$F$15:$F$64,"SÍ")</f>
        <v>0</v>
      </c>
      <c r="M15" s="58">
        <f>SUMIFS(F16:F65,E16:E65,$M$12)</f>
        <v>0</v>
      </c>
      <c r="N15" s="55"/>
      <c r="O15" s="55"/>
      <c r="P15" s="94">
        <v>2021</v>
      </c>
      <c r="Q15" s="94"/>
      <c r="R15" s="57"/>
      <c r="S15" s="38"/>
      <c r="T15" s="38"/>
      <c r="U15" s="38"/>
      <c r="V15" s="38"/>
      <c r="W15" s="38"/>
      <c r="X15" s="38"/>
      <c r="Y15" s="38"/>
      <c r="Z15" s="38"/>
    </row>
    <row r="16" spans="1:26" ht="14.65" thickBot="1" x14ac:dyDescent="0.5">
      <c r="A16" s="27"/>
      <c r="B16" s="10"/>
      <c r="C16" s="10"/>
      <c r="D16" s="105">
        <f t="shared" ref="D16:D64" si="0">IF(AND(B16="Internacional",C16="1er premio"),1.5,IF(AND(B16="Internacional",C16="Otro premio"),1,IF(AND(B16="Nacional",C16="1er premio"),1.25,IF(AND(B16="Nacional",C16="Otro premio"),0.75,IF(AND(B16="Autonómico",C16="1er premio"),1,IF(AND(B16="Autonómico",C16="Otro premio"),0.5,IF(AND(B16&lt;&gt;"",C16="No premiado"),0.25,0)))))))</f>
        <v>0</v>
      </c>
      <c r="E16" s="61" t="s">
        <v>95</v>
      </c>
      <c r="F16" s="58" t="s">
        <v>93</v>
      </c>
      <c r="G16" s="58"/>
      <c r="H16" s="52"/>
      <c r="I16" s="52" t="s">
        <v>4</v>
      </c>
      <c r="J16" s="52"/>
      <c r="K16" s="58">
        <f>TRUNC(K14/365)</f>
        <v>0</v>
      </c>
      <c r="L16" s="58">
        <f t="shared" ref="L16:M16" si="1">TRUNC(L14/365)</f>
        <v>0</v>
      </c>
      <c r="M16" s="58">
        <f t="shared" si="1"/>
        <v>0</v>
      </c>
      <c r="N16" s="55"/>
      <c r="O16" s="55"/>
      <c r="P16" s="94">
        <v>2020</v>
      </c>
      <c r="Q16" s="94"/>
      <c r="R16" s="57"/>
      <c r="S16" s="38"/>
      <c r="T16" s="38"/>
      <c r="U16" s="38"/>
      <c r="V16" s="38"/>
      <c r="W16" s="38"/>
      <c r="X16" s="38"/>
      <c r="Y16" s="38"/>
      <c r="Z16" s="38"/>
    </row>
    <row r="17" spans="1:26" ht="14.65" thickBot="1" x14ac:dyDescent="0.5">
      <c r="A17" s="27"/>
      <c r="B17" s="10"/>
      <c r="C17" s="10"/>
      <c r="D17" s="105">
        <f t="shared" si="0"/>
        <v>0</v>
      </c>
      <c r="E17" s="61"/>
      <c r="F17" s="58"/>
      <c r="G17" s="58"/>
      <c r="H17" s="52"/>
      <c r="I17" s="52" t="s">
        <v>5</v>
      </c>
      <c r="J17" s="52"/>
      <c r="K17" s="58">
        <f>TRUNC((K14-365*K16)/30)</f>
        <v>0</v>
      </c>
      <c r="L17" s="58">
        <f t="shared" ref="L17:M17" si="2">TRUNC((L14-365*L16)/30)</f>
        <v>0</v>
      </c>
      <c r="M17" s="58">
        <f t="shared" si="2"/>
        <v>0</v>
      </c>
      <c r="N17" s="55"/>
      <c r="O17" s="55"/>
      <c r="P17" s="94">
        <v>2019</v>
      </c>
      <c r="Q17" s="94"/>
      <c r="R17" s="57"/>
      <c r="S17" s="38"/>
      <c r="T17" s="38"/>
      <c r="U17" s="38"/>
      <c r="V17" s="38"/>
      <c r="W17" s="38"/>
      <c r="X17" s="38"/>
      <c r="Y17" s="38"/>
      <c r="Z17" s="38"/>
    </row>
    <row r="18" spans="1:26" ht="14.65" thickBot="1" x14ac:dyDescent="0.5">
      <c r="A18" s="27"/>
      <c r="B18" s="10"/>
      <c r="C18" s="10"/>
      <c r="D18" s="105">
        <f t="shared" si="0"/>
        <v>0</v>
      </c>
      <c r="E18" s="61"/>
      <c r="F18" s="58"/>
      <c r="G18" s="58"/>
      <c r="H18" s="52"/>
      <c r="I18" s="52" t="s">
        <v>6</v>
      </c>
      <c r="J18" s="52"/>
      <c r="K18" s="58">
        <f>K14-K16*365-K17*30</f>
        <v>0</v>
      </c>
      <c r="L18" s="58">
        <f t="shared" ref="L18:M18" si="3">L14-L16*365-L17*30</f>
        <v>0</v>
      </c>
      <c r="M18" s="58">
        <f t="shared" si="3"/>
        <v>0</v>
      </c>
      <c r="N18" s="55"/>
      <c r="O18" s="55"/>
      <c r="P18" s="94">
        <v>2018</v>
      </c>
      <c r="Q18" s="94"/>
      <c r="R18" s="57"/>
      <c r="S18" s="38"/>
      <c r="T18" s="38"/>
      <c r="U18" s="38"/>
      <c r="V18" s="38"/>
      <c r="W18" s="38"/>
      <c r="X18" s="38"/>
      <c r="Y18" s="38"/>
      <c r="Z18" s="38"/>
    </row>
    <row r="19" spans="1:26" ht="14.65" thickBot="1" x14ac:dyDescent="0.5">
      <c r="A19" s="27"/>
      <c r="B19" s="10"/>
      <c r="C19" s="10"/>
      <c r="D19" s="105">
        <f t="shared" si="0"/>
        <v>0</v>
      </c>
      <c r="E19" s="95"/>
      <c r="F19" s="92"/>
      <c r="G19" s="58"/>
      <c r="H19" s="63" t="s">
        <v>9</v>
      </c>
      <c r="I19" s="55"/>
      <c r="J19" s="52"/>
      <c r="K19" s="58"/>
      <c r="L19" s="55"/>
      <c r="M19" s="55"/>
      <c r="N19" s="55"/>
      <c r="O19" s="55"/>
      <c r="P19" s="94">
        <v>2017</v>
      </c>
      <c r="Q19" s="94"/>
      <c r="R19" s="57"/>
      <c r="S19" s="38"/>
      <c r="T19" s="38"/>
      <c r="U19" s="38"/>
      <c r="V19" s="38"/>
      <c r="W19" s="38"/>
      <c r="X19" s="38"/>
      <c r="Y19" s="38"/>
      <c r="Z19" s="38"/>
    </row>
    <row r="20" spans="1:26" ht="14.65" thickBot="1" x14ac:dyDescent="0.5">
      <c r="A20" s="27"/>
      <c r="B20" s="10"/>
      <c r="C20" s="10"/>
      <c r="D20" s="105">
        <f t="shared" si="0"/>
        <v>0</v>
      </c>
      <c r="E20" s="95"/>
      <c r="F20" s="92"/>
      <c r="G20" s="58"/>
      <c r="H20" s="52"/>
      <c r="I20" s="52"/>
      <c r="J20" s="52"/>
      <c r="K20" s="58"/>
      <c r="L20" s="55"/>
      <c r="M20" s="55"/>
      <c r="N20" s="55"/>
      <c r="O20" s="55"/>
      <c r="P20" s="94">
        <v>2016</v>
      </c>
      <c r="Q20" s="94"/>
      <c r="R20" s="57"/>
      <c r="S20" s="38"/>
      <c r="T20" s="38"/>
      <c r="U20" s="38"/>
      <c r="V20" s="38"/>
      <c r="W20" s="38"/>
      <c r="X20" s="38"/>
      <c r="Y20" s="38"/>
      <c r="Z20" s="38"/>
    </row>
    <row r="21" spans="1:26" ht="14.65" thickBot="1" x14ac:dyDescent="0.5">
      <c r="A21" s="27"/>
      <c r="B21" s="10"/>
      <c r="C21" s="10"/>
      <c r="D21" s="105">
        <f t="shared" si="0"/>
        <v>0</v>
      </c>
      <c r="E21" s="95"/>
      <c r="F21" s="92"/>
      <c r="G21" s="58"/>
      <c r="H21" s="52"/>
      <c r="I21" s="52" t="s">
        <v>7</v>
      </c>
      <c r="J21" s="52"/>
      <c r="K21" s="58">
        <f>K16*4</f>
        <v>0</v>
      </c>
      <c r="L21" s="58">
        <f>L16*2.5</f>
        <v>0</v>
      </c>
      <c r="M21" s="58">
        <f>M16*1</f>
        <v>0</v>
      </c>
      <c r="N21" s="55"/>
      <c r="O21" s="55"/>
      <c r="P21" s="94">
        <v>2015</v>
      </c>
      <c r="Q21" s="94"/>
      <c r="R21" s="57"/>
      <c r="S21" s="38"/>
      <c r="T21" s="38"/>
      <c r="U21" s="38"/>
      <c r="V21" s="38"/>
      <c r="W21" s="38"/>
      <c r="X21" s="38"/>
      <c r="Y21" s="38"/>
      <c r="Z21" s="38"/>
    </row>
    <row r="22" spans="1:26" ht="14.65" thickBot="1" x14ac:dyDescent="0.5">
      <c r="A22" s="27"/>
      <c r="B22" s="10"/>
      <c r="C22" s="10"/>
      <c r="D22" s="105">
        <f t="shared" si="0"/>
        <v>0</v>
      </c>
      <c r="E22" s="95"/>
      <c r="F22" s="92"/>
      <c r="G22" s="58"/>
      <c r="H22" s="52"/>
      <c r="I22" s="52" t="s">
        <v>8</v>
      </c>
      <c r="J22" s="52"/>
      <c r="K22" s="64">
        <f>K17*0.3333</f>
        <v>0</v>
      </c>
      <c r="L22" s="64">
        <f>L17*0.2083</f>
        <v>0</v>
      </c>
      <c r="M22" s="64">
        <f>M17*0.0833</f>
        <v>0</v>
      </c>
      <c r="N22" s="55"/>
      <c r="O22" s="55"/>
      <c r="P22" s="94">
        <v>2014</v>
      </c>
      <c r="Q22" s="94"/>
      <c r="R22" s="57"/>
      <c r="S22" s="38"/>
      <c r="T22" s="38"/>
      <c r="U22" s="38"/>
      <c r="V22" s="38"/>
      <c r="W22" s="38"/>
      <c r="X22" s="38"/>
      <c r="Y22" s="38"/>
      <c r="Z22" s="38"/>
    </row>
    <row r="23" spans="1:26" ht="14.65" thickBot="1" x14ac:dyDescent="0.5">
      <c r="A23" s="27"/>
      <c r="B23" s="10"/>
      <c r="C23" s="10"/>
      <c r="D23" s="105">
        <f t="shared" si="0"/>
        <v>0</v>
      </c>
      <c r="E23" s="95"/>
      <c r="F23" s="92"/>
      <c r="G23" s="58"/>
      <c r="H23" s="52"/>
      <c r="I23" s="52"/>
      <c r="J23" s="52"/>
      <c r="K23" s="58"/>
      <c r="L23" s="55"/>
      <c r="M23" s="55"/>
      <c r="N23" s="55"/>
      <c r="O23" s="55"/>
      <c r="P23" s="94">
        <v>2013</v>
      </c>
      <c r="Q23" s="94"/>
      <c r="R23" s="57"/>
      <c r="S23" s="38"/>
      <c r="T23" s="38"/>
      <c r="U23" s="38"/>
      <c r="V23" s="38"/>
      <c r="W23" s="38"/>
      <c r="X23" s="38"/>
      <c r="Y23" s="38"/>
      <c r="Z23" s="38"/>
    </row>
    <row r="24" spans="1:26" ht="14.65" thickBot="1" x14ac:dyDescent="0.5">
      <c r="A24" s="27"/>
      <c r="B24" s="10"/>
      <c r="C24" s="10"/>
      <c r="D24" s="105">
        <f t="shared" si="0"/>
        <v>0</v>
      </c>
      <c r="E24" s="95"/>
      <c r="F24" s="92"/>
      <c r="G24" s="58"/>
      <c r="H24" s="65"/>
      <c r="I24" s="65"/>
      <c r="J24" s="65"/>
      <c r="K24" s="182"/>
      <c r="L24" s="63"/>
      <c r="M24" s="55"/>
      <c r="N24" s="55"/>
      <c r="O24" s="55"/>
      <c r="P24" s="94">
        <v>2012</v>
      </c>
      <c r="Q24" s="94"/>
      <c r="R24" s="57"/>
      <c r="S24" s="38"/>
      <c r="T24" s="38"/>
      <c r="U24" s="38"/>
      <c r="V24" s="38"/>
      <c r="W24" s="38"/>
      <c r="X24" s="38"/>
      <c r="Y24" s="38"/>
      <c r="Z24" s="38"/>
    </row>
    <row r="25" spans="1:26" ht="14.65" thickBot="1" x14ac:dyDescent="0.5">
      <c r="A25" s="27"/>
      <c r="B25" s="10"/>
      <c r="C25" s="10"/>
      <c r="D25" s="105">
        <f t="shared" si="0"/>
        <v>0</v>
      </c>
      <c r="E25" s="95"/>
      <c r="F25" s="92"/>
      <c r="G25" s="58"/>
      <c r="H25" s="65"/>
      <c r="I25" s="65"/>
      <c r="J25" s="65"/>
      <c r="K25" s="182"/>
      <c r="L25" s="55"/>
      <c r="M25" s="55"/>
      <c r="N25" s="55"/>
      <c r="O25" s="96"/>
      <c r="P25" s="94">
        <v>2011</v>
      </c>
      <c r="Q25" s="94"/>
      <c r="R25" s="57"/>
      <c r="S25" s="38"/>
      <c r="T25" s="38"/>
      <c r="U25" s="38"/>
      <c r="V25" s="38"/>
      <c r="W25" s="38"/>
      <c r="X25" s="38"/>
      <c r="Y25" s="38"/>
      <c r="Z25" s="38"/>
    </row>
    <row r="26" spans="1:26" ht="14.65" thickBot="1" x14ac:dyDescent="0.5">
      <c r="A26" s="27"/>
      <c r="B26" s="10"/>
      <c r="C26" s="10"/>
      <c r="D26" s="105">
        <f t="shared" si="0"/>
        <v>0</v>
      </c>
      <c r="E26" s="95"/>
      <c r="F26" s="92"/>
      <c r="G26" s="58"/>
      <c r="H26" s="58"/>
      <c r="I26" s="58"/>
      <c r="J26" s="58"/>
      <c r="K26" s="58"/>
      <c r="L26" s="55"/>
      <c r="M26" s="55"/>
      <c r="N26" s="55"/>
      <c r="O26" s="55"/>
      <c r="P26" s="94">
        <v>2010</v>
      </c>
      <c r="Q26" s="94"/>
      <c r="R26" s="57"/>
      <c r="S26" s="38"/>
      <c r="T26" s="38"/>
      <c r="U26" s="38"/>
      <c r="V26" s="38"/>
      <c r="W26" s="38"/>
      <c r="X26" s="38"/>
      <c r="Y26" s="38"/>
      <c r="Z26" s="38"/>
    </row>
    <row r="27" spans="1:26" ht="14.65" thickBot="1" x14ac:dyDescent="0.5">
      <c r="A27" s="27"/>
      <c r="B27" s="10"/>
      <c r="C27" s="10"/>
      <c r="D27" s="105">
        <f t="shared" si="0"/>
        <v>0</v>
      </c>
      <c r="E27" s="95"/>
      <c r="F27" s="92"/>
      <c r="G27" s="58"/>
      <c r="H27" s="58"/>
      <c r="I27" s="58"/>
      <c r="J27" s="58"/>
      <c r="K27" s="67"/>
      <c r="L27" s="55"/>
      <c r="M27" s="55"/>
      <c r="N27" s="55"/>
      <c r="O27" s="55"/>
      <c r="P27" s="94">
        <v>2009</v>
      </c>
      <c r="Q27" s="94"/>
      <c r="R27" s="57"/>
      <c r="S27" s="38"/>
      <c r="T27" s="38"/>
      <c r="U27" s="38"/>
      <c r="V27" s="38"/>
      <c r="W27" s="38"/>
      <c r="X27" s="38"/>
      <c r="Y27" s="38"/>
      <c r="Z27" s="38"/>
    </row>
    <row r="28" spans="1:26" ht="14.65" thickBot="1" x14ac:dyDescent="0.5">
      <c r="A28" s="27"/>
      <c r="B28" s="10"/>
      <c r="C28" s="10"/>
      <c r="D28" s="105">
        <f t="shared" si="0"/>
        <v>0</v>
      </c>
      <c r="E28" s="95"/>
      <c r="F28" s="92"/>
      <c r="G28" s="58"/>
      <c r="H28" s="58"/>
      <c r="I28" s="58"/>
      <c r="J28" s="58"/>
      <c r="K28" s="58"/>
      <c r="L28" s="55"/>
      <c r="M28" s="55"/>
      <c r="N28" s="55"/>
      <c r="O28" s="55"/>
      <c r="P28" s="94">
        <v>2008</v>
      </c>
      <c r="Q28" s="94"/>
      <c r="R28" s="57"/>
      <c r="S28" s="38"/>
      <c r="T28" s="38"/>
      <c r="U28" s="38"/>
      <c r="V28" s="38"/>
      <c r="W28" s="38"/>
      <c r="X28" s="38"/>
      <c r="Y28" s="38"/>
      <c r="Z28" s="38"/>
    </row>
    <row r="29" spans="1:26" ht="14.65" thickBot="1" x14ac:dyDescent="0.5">
      <c r="A29" s="27"/>
      <c r="B29" s="10"/>
      <c r="C29" s="10"/>
      <c r="D29" s="105">
        <f t="shared" si="0"/>
        <v>0</v>
      </c>
      <c r="E29" s="95"/>
      <c r="F29" s="92"/>
      <c r="G29" s="58"/>
      <c r="H29" s="58"/>
      <c r="I29" s="58"/>
      <c r="J29" s="58"/>
      <c r="K29" s="58"/>
      <c r="L29" s="55"/>
      <c r="M29" s="55"/>
      <c r="N29" s="55"/>
      <c r="O29" s="55"/>
      <c r="P29" s="94">
        <v>2007</v>
      </c>
      <c r="Q29" s="94"/>
      <c r="R29" s="57"/>
      <c r="S29" s="38"/>
      <c r="T29" s="38"/>
      <c r="U29" s="38"/>
      <c r="V29" s="38"/>
      <c r="W29" s="38"/>
      <c r="X29" s="38"/>
      <c r="Y29" s="38"/>
      <c r="Z29" s="38"/>
    </row>
    <row r="30" spans="1:26" ht="14.65" thickBot="1" x14ac:dyDescent="0.5">
      <c r="A30" s="27"/>
      <c r="B30" s="10"/>
      <c r="C30" s="10"/>
      <c r="D30" s="105">
        <f t="shared" si="0"/>
        <v>0</v>
      </c>
      <c r="E30" s="95"/>
      <c r="F30" s="92"/>
      <c r="G30" s="58"/>
      <c r="H30" s="58"/>
      <c r="I30" s="58"/>
      <c r="J30" s="58"/>
      <c r="K30" s="58"/>
      <c r="L30" s="55"/>
      <c r="M30" s="55"/>
      <c r="N30" s="55"/>
      <c r="O30" s="55"/>
      <c r="P30" s="94">
        <v>2006</v>
      </c>
      <c r="Q30" s="94"/>
      <c r="R30" s="57"/>
      <c r="S30" s="38"/>
      <c r="T30" s="38"/>
      <c r="U30" s="38"/>
      <c r="V30" s="38"/>
      <c r="W30" s="38"/>
      <c r="X30" s="38"/>
      <c r="Y30" s="38"/>
      <c r="Z30" s="38"/>
    </row>
    <row r="31" spans="1:26" ht="14.65" thickBot="1" x14ac:dyDescent="0.5">
      <c r="A31" s="27"/>
      <c r="B31" s="10"/>
      <c r="C31" s="10"/>
      <c r="D31" s="105">
        <f t="shared" si="0"/>
        <v>0</v>
      </c>
      <c r="E31" s="95"/>
      <c r="F31" s="92"/>
      <c r="G31" s="55"/>
      <c r="H31" s="58" t="s">
        <v>123</v>
      </c>
      <c r="I31" s="58" t="s">
        <v>124</v>
      </c>
      <c r="J31" s="58" t="s">
        <v>125</v>
      </c>
      <c r="K31" s="58"/>
      <c r="L31" s="55"/>
      <c r="M31" s="55"/>
      <c r="N31" s="55"/>
      <c r="O31" s="55"/>
      <c r="P31" s="94">
        <v>2005</v>
      </c>
      <c r="Q31" s="94"/>
      <c r="R31" s="57"/>
      <c r="S31" s="38"/>
      <c r="T31" s="38"/>
      <c r="U31" s="38"/>
      <c r="V31" s="38"/>
      <c r="W31" s="38"/>
      <c r="X31" s="38"/>
      <c r="Y31" s="38"/>
      <c r="Z31" s="38"/>
    </row>
    <row r="32" spans="1:26" ht="14.65" thickBot="1" x14ac:dyDescent="0.5">
      <c r="A32" s="27"/>
      <c r="B32" s="10"/>
      <c r="C32" s="10"/>
      <c r="D32" s="105">
        <f t="shared" si="0"/>
        <v>0</v>
      </c>
      <c r="E32" s="95"/>
      <c r="F32" s="92"/>
      <c r="G32" s="58"/>
      <c r="H32" s="58" t="s">
        <v>126</v>
      </c>
      <c r="I32" s="58" t="s">
        <v>127</v>
      </c>
      <c r="J32" s="58" t="s">
        <v>128</v>
      </c>
      <c r="K32" s="58" t="s">
        <v>106</v>
      </c>
      <c r="L32" s="55" t="s">
        <v>107</v>
      </c>
      <c r="M32" s="55" t="s">
        <v>108</v>
      </c>
      <c r="N32" s="55"/>
      <c r="O32" s="55"/>
      <c r="P32" s="94">
        <v>2004</v>
      </c>
      <c r="Q32" s="94"/>
      <c r="R32" s="57"/>
      <c r="S32" s="38"/>
      <c r="T32" s="38"/>
      <c r="U32" s="38"/>
      <c r="V32" s="38"/>
      <c r="W32" s="38"/>
      <c r="X32" s="38"/>
      <c r="Y32" s="38"/>
      <c r="Z32" s="38"/>
    </row>
    <row r="33" spans="1:26" ht="14.65" thickBot="1" x14ac:dyDescent="0.5">
      <c r="A33" s="27"/>
      <c r="B33" s="10"/>
      <c r="C33" s="10"/>
      <c r="D33" s="105">
        <f t="shared" si="0"/>
        <v>0</v>
      </c>
      <c r="E33" s="95"/>
      <c r="F33" s="92"/>
      <c r="G33" s="58"/>
      <c r="H33" s="58"/>
      <c r="I33" s="58"/>
      <c r="J33" s="58"/>
      <c r="K33" s="58"/>
      <c r="L33" s="55"/>
      <c r="M33" s="55"/>
      <c r="N33" s="55"/>
      <c r="O33" s="55"/>
      <c r="P33" s="94">
        <v>2003</v>
      </c>
      <c r="Q33" s="94"/>
      <c r="R33" s="57"/>
      <c r="S33" s="38"/>
      <c r="T33" s="38"/>
      <c r="U33" s="38"/>
      <c r="V33" s="38"/>
      <c r="W33" s="38"/>
      <c r="X33" s="38"/>
      <c r="Y33" s="38"/>
      <c r="Z33" s="38"/>
    </row>
    <row r="34" spans="1:26" ht="14.65" thickBot="1" x14ac:dyDescent="0.5">
      <c r="A34" s="27"/>
      <c r="B34" s="10"/>
      <c r="C34" s="10"/>
      <c r="D34" s="105">
        <f t="shared" si="0"/>
        <v>0</v>
      </c>
      <c r="E34" s="95"/>
      <c r="F34" s="92"/>
      <c r="G34" s="58"/>
      <c r="H34" s="58"/>
      <c r="I34" s="58"/>
      <c r="J34" s="58"/>
      <c r="K34" s="58"/>
      <c r="L34" s="55"/>
      <c r="M34" s="55"/>
      <c r="N34" s="55"/>
      <c r="O34" s="55"/>
      <c r="P34" s="94">
        <v>2002</v>
      </c>
      <c r="Q34" s="94"/>
      <c r="R34" s="57"/>
      <c r="S34" s="38"/>
      <c r="T34" s="38"/>
      <c r="U34" s="38"/>
      <c r="V34" s="38"/>
      <c r="W34" s="38"/>
      <c r="X34" s="38"/>
      <c r="Y34" s="38"/>
      <c r="Z34" s="38"/>
    </row>
    <row r="35" spans="1:26" ht="14.65" thickBot="1" x14ac:dyDescent="0.5">
      <c r="A35" s="27"/>
      <c r="B35" s="10"/>
      <c r="C35" s="10"/>
      <c r="D35" s="105">
        <f t="shared" si="0"/>
        <v>0</v>
      </c>
      <c r="E35" s="95"/>
      <c r="F35" s="92"/>
      <c r="G35" s="58"/>
      <c r="H35" s="58"/>
      <c r="I35" s="103"/>
      <c r="J35" s="103"/>
      <c r="K35" s="103"/>
      <c r="L35" s="94"/>
      <c r="M35" s="94"/>
      <c r="N35" s="94"/>
      <c r="O35" s="94"/>
      <c r="P35" s="94">
        <v>2001</v>
      </c>
      <c r="Q35" s="94"/>
      <c r="R35" s="57"/>
      <c r="S35" s="38"/>
      <c r="T35" s="38"/>
      <c r="U35" s="38"/>
      <c r="V35" s="38"/>
      <c r="W35" s="38"/>
      <c r="X35" s="38"/>
      <c r="Y35" s="38"/>
      <c r="Z35" s="38"/>
    </row>
    <row r="36" spans="1:26" ht="14.65" thickBot="1" x14ac:dyDescent="0.5">
      <c r="A36" s="27"/>
      <c r="B36" s="10"/>
      <c r="C36" s="10"/>
      <c r="D36" s="105">
        <f t="shared" si="0"/>
        <v>0</v>
      </c>
      <c r="E36" s="95"/>
      <c r="F36" s="92"/>
      <c r="G36" s="58"/>
      <c r="H36" s="58"/>
      <c r="I36" s="103"/>
      <c r="J36" s="103"/>
      <c r="K36" s="103"/>
      <c r="L36" s="94"/>
      <c r="M36" s="94"/>
      <c r="N36" s="94"/>
      <c r="O36" s="94"/>
      <c r="P36" s="94">
        <v>2000</v>
      </c>
      <c r="Q36" s="94"/>
      <c r="R36" s="57"/>
      <c r="S36" s="38"/>
      <c r="T36" s="38"/>
      <c r="U36" s="38"/>
      <c r="V36" s="38"/>
      <c r="W36" s="38"/>
      <c r="X36" s="38"/>
      <c r="Y36" s="38"/>
      <c r="Z36" s="38"/>
    </row>
    <row r="37" spans="1:26" ht="14.65" thickBot="1" x14ac:dyDescent="0.5">
      <c r="A37" s="27"/>
      <c r="B37" s="10"/>
      <c r="C37" s="10"/>
      <c r="D37" s="105">
        <f t="shared" si="0"/>
        <v>0</v>
      </c>
      <c r="E37" s="95"/>
      <c r="F37" s="92"/>
      <c r="G37" s="58"/>
      <c r="H37" s="58"/>
      <c r="I37" s="103"/>
      <c r="J37" s="103"/>
      <c r="K37" s="103"/>
      <c r="L37" s="94"/>
      <c r="M37" s="94"/>
      <c r="N37" s="94"/>
      <c r="O37" s="94"/>
      <c r="P37" s="94">
        <v>1999</v>
      </c>
      <c r="Q37" s="94"/>
      <c r="R37" s="57"/>
      <c r="S37" s="38"/>
      <c r="T37" s="38"/>
      <c r="U37" s="38"/>
      <c r="V37" s="38"/>
      <c r="W37" s="38"/>
      <c r="X37" s="38"/>
      <c r="Y37" s="38"/>
      <c r="Z37" s="38"/>
    </row>
    <row r="38" spans="1:26" ht="14.65" thickBot="1" x14ac:dyDescent="0.5">
      <c r="A38" s="27"/>
      <c r="B38" s="10"/>
      <c r="C38" s="10"/>
      <c r="D38" s="105">
        <f t="shared" si="0"/>
        <v>0</v>
      </c>
      <c r="E38" s="95"/>
      <c r="F38" s="92"/>
      <c r="G38" s="58"/>
      <c r="H38" s="58"/>
      <c r="I38" s="103"/>
      <c r="J38" s="103"/>
      <c r="K38" s="103"/>
      <c r="L38" s="94"/>
      <c r="M38" s="94"/>
      <c r="N38" s="94"/>
      <c r="O38" s="94"/>
      <c r="P38" s="94">
        <v>1998</v>
      </c>
      <c r="Q38" s="94"/>
      <c r="R38" s="57"/>
      <c r="S38" s="38"/>
      <c r="T38" s="38"/>
      <c r="U38" s="38"/>
      <c r="V38" s="38"/>
      <c r="W38" s="38"/>
      <c r="X38" s="38"/>
      <c r="Y38" s="38"/>
      <c r="Z38" s="38"/>
    </row>
    <row r="39" spans="1:26" ht="14.65" thickBot="1" x14ac:dyDescent="0.5">
      <c r="A39" s="27"/>
      <c r="B39" s="10"/>
      <c r="C39" s="10"/>
      <c r="D39" s="105">
        <f t="shared" si="0"/>
        <v>0</v>
      </c>
      <c r="E39" s="95"/>
      <c r="F39" s="92"/>
      <c r="G39" s="58"/>
      <c r="H39" s="58"/>
      <c r="I39" s="103"/>
      <c r="J39" s="103"/>
      <c r="K39" s="103"/>
      <c r="L39" s="94"/>
      <c r="M39" s="94"/>
      <c r="N39" s="94"/>
      <c r="O39" s="94"/>
      <c r="P39" s="94">
        <v>1997</v>
      </c>
      <c r="Q39" s="94"/>
      <c r="R39" s="57"/>
      <c r="S39" s="38"/>
      <c r="T39" s="38"/>
      <c r="U39" s="38"/>
      <c r="V39" s="38"/>
      <c r="W39" s="38"/>
      <c r="X39" s="38"/>
      <c r="Y39" s="38"/>
      <c r="Z39" s="38"/>
    </row>
    <row r="40" spans="1:26" ht="14.65" thickBot="1" x14ac:dyDescent="0.5">
      <c r="A40" s="27"/>
      <c r="B40" s="10"/>
      <c r="C40" s="10"/>
      <c r="D40" s="105">
        <f t="shared" si="0"/>
        <v>0</v>
      </c>
      <c r="E40" s="95"/>
      <c r="F40" s="92"/>
      <c r="G40" s="58"/>
      <c r="H40" s="58"/>
      <c r="I40" s="103"/>
      <c r="J40" s="103"/>
      <c r="K40" s="103"/>
      <c r="L40" s="94"/>
      <c r="M40" s="94"/>
      <c r="N40" s="94"/>
      <c r="O40" s="94"/>
      <c r="P40" s="94">
        <v>1996</v>
      </c>
      <c r="Q40" s="94"/>
      <c r="R40" s="57"/>
      <c r="S40" s="38"/>
      <c r="T40" s="38"/>
      <c r="U40" s="38"/>
      <c r="V40" s="38"/>
      <c r="W40" s="38"/>
      <c r="X40" s="38"/>
      <c r="Y40" s="38"/>
      <c r="Z40" s="38"/>
    </row>
    <row r="41" spans="1:26" ht="14.65" thickBot="1" x14ac:dyDescent="0.5">
      <c r="A41" s="27"/>
      <c r="B41" s="10"/>
      <c r="C41" s="10"/>
      <c r="D41" s="105">
        <f t="shared" si="0"/>
        <v>0</v>
      </c>
      <c r="E41" s="95"/>
      <c r="F41" s="92"/>
      <c r="G41" s="58"/>
      <c r="H41" s="58"/>
      <c r="I41" s="103"/>
      <c r="J41" s="103"/>
      <c r="K41" s="103"/>
      <c r="L41" s="94"/>
      <c r="M41" s="94"/>
      <c r="N41" s="94"/>
      <c r="O41" s="94"/>
      <c r="P41" s="94">
        <v>1995</v>
      </c>
      <c r="Q41" s="94"/>
      <c r="R41" s="57"/>
      <c r="S41" s="38"/>
      <c r="T41" s="38"/>
      <c r="U41" s="38"/>
      <c r="V41" s="38"/>
      <c r="W41" s="38"/>
      <c r="X41" s="38"/>
      <c r="Y41" s="38"/>
      <c r="Z41" s="38"/>
    </row>
    <row r="42" spans="1:26" ht="14.65" thickBot="1" x14ac:dyDescent="0.5">
      <c r="A42" s="27"/>
      <c r="B42" s="10"/>
      <c r="C42" s="10"/>
      <c r="D42" s="105">
        <f t="shared" si="0"/>
        <v>0</v>
      </c>
      <c r="E42" s="95"/>
      <c r="F42" s="92"/>
      <c r="G42" s="58"/>
      <c r="H42" s="58"/>
      <c r="I42" s="103"/>
      <c r="J42" s="103"/>
      <c r="K42" s="103"/>
      <c r="L42" s="94"/>
      <c r="M42" s="94"/>
      <c r="N42" s="94"/>
      <c r="O42" s="94"/>
      <c r="P42" s="94">
        <v>1994</v>
      </c>
      <c r="Q42" s="94"/>
      <c r="R42" s="57"/>
      <c r="S42" s="38"/>
      <c r="T42" s="38"/>
      <c r="U42" s="38"/>
      <c r="V42" s="38"/>
      <c r="W42" s="38"/>
      <c r="X42" s="38"/>
      <c r="Y42" s="38"/>
      <c r="Z42" s="38"/>
    </row>
    <row r="43" spans="1:26" ht="14.65" thickBot="1" x14ac:dyDescent="0.5">
      <c r="A43" s="27"/>
      <c r="B43" s="10"/>
      <c r="C43" s="10"/>
      <c r="D43" s="105">
        <f t="shared" si="0"/>
        <v>0</v>
      </c>
      <c r="E43" s="95"/>
      <c r="F43" s="92"/>
      <c r="G43" s="58"/>
      <c r="H43" s="58"/>
      <c r="I43" s="103"/>
      <c r="J43" s="103"/>
      <c r="K43" s="103"/>
      <c r="L43" s="94"/>
      <c r="M43" s="94"/>
      <c r="N43" s="94"/>
      <c r="O43" s="94"/>
      <c r="P43" s="94">
        <v>1993</v>
      </c>
      <c r="Q43" s="94"/>
      <c r="R43" s="57"/>
      <c r="S43" s="38"/>
      <c r="T43" s="38"/>
      <c r="U43" s="38"/>
      <c r="V43" s="38"/>
      <c r="W43" s="38"/>
      <c r="X43" s="38"/>
      <c r="Y43" s="38"/>
      <c r="Z43" s="38"/>
    </row>
    <row r="44" spans="1:26" ht="14.65" thickBot="1" x14ac:dyDescent="0.5">
      <c r="A44" s="27"/>
      <c r="B44" s="10"/>
      <c r="C44" s="10"/>
      <c r="D44" s="105">
        <f t="shared" si="0"/>
        <v>0</v>
      </c>
      <c r="E44" s="95"/>
      <c r="F44" s="92"/>
      <c r="G44" s="58"/>
      <c r="H44" s="58"/>
      <c r="I44" s="103"/>
      <c r="J44" s="103"/>
      <c r="K44" s="103"/>
      <c r="L44" s="94"/>
      <c r="M44" s="94"/>
      <c r="N44" s="94"/>
      <c r="O44" s="94"/>
      <c r="P44" s="94">
        <v>1992</v>
      </c>
      <c r="Q44" s="94"/>
      <c r="R44" s="57"/>
      <c r="S44" s="38"/>
      <c r="T44" s="38"/>
      <c r="U44" s="38"/>
      <c r="V44" s="38"/>
      <c r="W44" s="38"/>
      <c r="X44" s="38"/>
      <c r="Y44" s="38"/>
      <c r="Z44" s="38"/>
    </row>
    <row r="45" spans="1:26" ht="14.65" thickBot="1" x14ac:dyDescent="0.5">
      <c r="A45" s="27"/>
      <c r="B45" s="10"/>
      <c r="C45" s="10"/>
      <c r="D45" s="105">
        <f t="shared" si="0"/>
        <v>0</v>
      </c>
      <c r="E45" s="95"/>
      <c r="F45" s="92"/>
      <c r="G45" s="58"/>
      <c r="H45" s="58"/>
      <c r="I45" s="103"/>
      <c r="J45" s="103"/>
      <c r="K45" s="103"/>
      <c r="L45" s="94"/>
      <c r="M45" s="94"/>
      <c r="N45" s="94"/>
      <c r="O45" s="94"/>
      <c r="P45" s="94">
        <v>1991</v>
      </c>
      <c r="Q45" s="94"/>
      <c r="R45" s="57"/>
      <c r="S45" s="38"/>
      <c r="T45" s="38"/>
      <c r="U45" s="38"/>
      <c r="V45" s="38"/>
      <c r="W45" s="38"/>
      <c r="X45" s="38"/>
      <c r="Y45" s="38"/>
      <c r="Z45" s="38"/>
    </row>
    <row r="46" spans="1:26" ht="14.65" thickBot="1" x14ac:dyDescent="0.5">
      <c r="A46" s="27"/>
      <c r="B46" s="10"/>
      <c r="C46" s="10"/>
      <c r="D46" s="105">
        <f t="shared" si="0"/>
        <v>0</v>
      </c>
      <c r="E46" s="95"/>
      <c r="F46" s="92"/>
      <c r="G46" s="58"/>
      <c r="H46" s="58"/>
      <c r="I46" s="103"/>
      <c r="J46" s="103"/>
      <c r="K46" s="103"/>
      <c r="L46" s="94"/>
      <c r="M46" s="94"/>
      <c r="N46" s="94"/>
      <c r="O46" s="94"/>
      <c r="P46" s="94">
        <v>1990</v>
      </c>
      <c r="Q46" s="94"/>
      <c r="R46" s="57"/>
      <c r="S46" s="38"/>
      <c r="T46" s="38"/>
      <c r="U46" s="38"/>
      <c r="V46" s="38"/>
      <c r="W46" s="38"/>
      <c r="X46" s="38"/>
      <c r="Y46" s="38"/>
      <c r="Z46" s="38"/>
    </row>
    <row r="47" spans="1:26" ht="14.65" thickBot="1" x14ac:dyDescent="0.5">
      <c r="A47" s="27"/>
      <c r="B47" s="10"/>
      <c r="C47" s="10"/>
      <c r="D47" s="105">
        <f t="shared" si="0"/>
        <v>0</v>
      </c>
      <c r="E47" s="61"/>
      <c r="F47" s="58"/>
      <c r="G47" s="58"/>
      <c r="H47" s="58"/>
      <c r="I47" s="103"/>
      <c r="J47" s="103"/>
      <c r="K47" s="103"/>
      <c r="L47" s="94"/>
      <c r="M47" s="94"/>
      <c r="N47" s="94"/>
      <c r="O47" s="94"/>
      <c r="P47" s="94">
        <v>1989</v>
      </c>
      <c r="Q47" s="94"/>
      <c r="R47" s="57"/>
      <c r="S47" s="38"/>
      <c r="T47" s="38"/>
      <c r="U47" s="38"/>
      <c r="V47" s="38"/>
      <c r="W47" s="38"/>
      <c r="X47" s="38"/>
      <c r="Y47" s="38"/>
      <c r="Z47" s="38"/>
    </row>
    <row r="48" spans="1:26" ht="14.65" thickBot="1" x14ac:dyDescent="0.5">
      <c r="A48" s="27"/>
      <c r="B48" s="10"/>
      <c r="C48" s="10"/>
      <c r="D48" s="105">
        <f t="shared" si="0"/>
        <v>0</v>
      </c>
      <c r="E48" s="61"/>
      <c r="F48" s="58"/>
      <c r="G48" s="55"/>
      <c r="H48" s="55"/>
      <c r="I48" s="94"/>
      <c r="J48" s="94"/>
      <c r="K48" s="94"/>
      <c r="L48" s="94"/>
      <c r="M48" s="94"/>
      <c r="N48" s="94"/>
      <c r="O48" s="94"/>
      <c r="P48" s="94">
        <v>1988</v>
      </c>
      <c r="Q48" s="94"/>
      <c r="R48" s="57"/>
      <c r="S48" s="38"/>
      <c r="T48" s="38"/>
      <c r="U48" s="38"/>
      <c r="V48" s="38"/>
      <c r="W48" s="38"/>
      <c r="X48" s="38"/>
      <c r="Y48" s="38"/>
      <c r="Z48" s="38"/>
    </row>
    <row r="49" spans="1:26" ht="14.65" thickBot="1" x14ac:dyDescent="0.5">
      <c r="A49" s="27"/>
      <c r="B49" s="10"/>
      <c r="C49" s="10"/>
      <c r="D49" s="105">
        <f t="shared" si="0"/>
        <v>0</v>
      </c>
      <c r="E49" s="61"/>
      <c r="F49" s="58"/>
      <c r="G49" s="55"/>
      <c r="H49" s="55"/>
      <c r="I49" s="94"/>
      <c r="J49" s="94"/>
      <c r="K49" s="94"/>
      <c r="L49" s="94"/>
      <c r="M49" s="94"/>
      <c r="N49" s="94"/>
      <c r="O49" s="94"/>
      <c r="P49" s="94">
        <v>1987</v>
      </c>
      <c r="Q49" s="94"/>
      <c r="R49" s="57"/>
      <c r="S49" s="38"/>
      <c r="T49" s="38"/>
      <c r="U49" s="38"/>
      <c r="V49" s="38"/>
      <c r="W49" s="38"/>
      <c r="X49" s="38"/>
      <c r="Y49" s="38"/>
      <c r="Z49" s="38"/>
    </row>
    <row r="50" spans="1:26" ht="14.65" thickBot="1" x14ac:dyDescent="0.5">
      <c r="A50" s="27"/>
      <c r="B50" s="10"/>
      <c r="C50" s="10"/>
      <c r="D50" s="105">
        <f t="shared" si="0"/>
        <v>0</v>
      </c>
      <c r="E50" s="61"/>
      <c r="F50" s="58"/>
      <c r="G50" s="55"/>
      <c r="H50" s="55"/>
      <c r="I50" s="94"/>
      <c r="J50" s="94"/>
      <c r="K50" s="94"/>
      <c r="L50" s="94"/>
      <c r="M50" s="94"/>
      <c r="N50" s="94"/>
      <c r="O50" s="94"/>
      <c r="P50" s="94">
        <v>1986</v>
      </c>
      <c r="Q50" s="94"/>
      <c r="R50" s="57"/>
      <c r="S50" s="38"/>
      <c r="T50" s="38"/>
      <c r="U50" s="38"/>
      <c r="V50" s="38"/>
      <c r="W50" s="38"/>
      <c r="X50" s="38"/>
      <c r="Y50" s="38"/>
      <c r="Z50" s="38"/>
    </row>
    <row r="51" spans="1:26" ht="14.65" thickBot="1" x14ac:dyDescent="0.5">
      <c r="A51" s="27"/>
      <c r="B51" s="10"/>
      <c r="C51" s="10"/>
      <c r="D51" s="105">
        <f t="shared" si="0"/>
        <v>0</v>
      </c>
      <c r="E51" s="61"/>
      <c r="F51" s="58"/>
      <c r="G51" s="55"/>
      <c r="H51" s="55"/>
      <c r="I51" s="94"/>
      <c r="J51" s="94"/>
      <c r="K51" s="94"/>
      <c r="L51" s="94"/>
      <c r="M51" s="94"/>
      <c r="N51" s="94"/>
      <c r="O51" s="94"/>
      <c r="P51" s="94">
        <v>1985</v>
      </c>
      <c r="Q51" s="94"/>
      <c r="R51" s="57"/>
      <c r="S51" s="38"/>
      <c r="T51" s="38"/>
      <c r="U51" s="38"/>
      <c r="V51" s="38"/>
      <c r="W51" s="38"/>
      <c r="X51" s="38"/>
      <c r="Y51" s="38"/>
      <c r="Z51" s="38"/>
    </row>
    <row r="52" spans="1:26" ht="14.65" thickBot="1" x14ac:dyDescent="0.5">
      <c r="A52" s="27"/>
      <c r="B52" s="10"/>
      <c r="C52" s="10"/>
      <c r="D52" s="105">
        <f t="shared" si="0"/>
        <v>0</v>
      </c>
      <c r="E52" s="61"/>
      <c r="F52" s="58"/>
      <c r="G52" s="55"/>
      <c r="H52" s="55"/>
      <c r="I52" s="38"/>
      <c r="J52" s="38"/>
      <c r="K52" s="38"/>
      <c r="L52" s="38"/>
      <c r="M52" s="38"/>
      <c r="N52" s="38"/>
      <c r="O52" s="38"/>
      <c r="P52" s="56"/>
      <c r="Q52" s="56"/>
      <c r="R52" s="57"/>
      <c r="S52" s="38"/>
      <c r="T52" s="38"/>
      <c r="U52" s="38"/>
      <c r="V52" s="38"/>
      <c r="W52" s="38"/>
      <c r="X52" s="38"/>
      <c r="Y52" s="38"/>
      <c r="Z52" s="38"/>
    </row>
    <row r="53" spans="1:26" ht="14.65" thickBot="1" x14ac:dyDescent="0.5">
      <c r="A53" s="27"/>
      <c r="B53" s="10"/>
      <c r="C53" s="10"/>
      <c r="D53" s="105">
        <f t="shared" si="0"/>
        <v>0</v>
      </c>
      <c r="E53" s="61"/>
      <c r="F53" s="58"/>
      <c r="G53" s="55"/>
      <c r="H53" s="55"/>
      <c r="I53" s="38"/>
      <c r="J53" s="38"/>
      <c r="K53" s="38"/>
      <c r="L53" s="38"/>
      <c r="M53" s="38"/>
      <c r="N53" s="38"/>
      <c r="O53" s="38"/>
      <c r="P53" s="56"/>
      <c r="Q53" s="56"/>
      <c r="R53" s="57"/>
      <c r="S53" s="38"/>
      <c r="T53" s="38"/>
      <c r="U53" s="38"/>
      <c r="V53" s="38"/>
      <c r="W53" s="38"/>
      <c r="X53" s="38"/>
      <c r="Y53" s="38"/>
      <c r="Z53" s="38"/>
    </row>
    <row r="54" spans="1:26" ht="14.65" thickBot="1" x14ac:dyDescent="0.5">
      <c r="A54" s="27"/>
      <c r="B54" s="10"/>
      <c r="C54" s="10"/>
      <c r="D54" s="105">
        <f t="shared" si="0"/>
        <v>0</v>
      </c>
      <c r="E54" s="61"/>
      <c r="F54" s="58"/>
      <c r="G54" s="55"/>
      <c r="H54" s="55"/>
      <c r="I54" s="38"/>
      <c r="J54" s="38"/>
      <c r="K54" s="38"/>
      <c r="L54" s="38"/>
      <c r="M54" s="38"/>
      <c r="N54" s="38"/>
      <c r="O54" s="38"/>
      <c r="P54" s="56"/>
      <c r="Q54" s="56"/>
      <c r="R54" s="57"/>
      <c r="S54" s="38"/>
      <c r="T54" s="38"/>
      <c r="U54" s="38"/>
      <c r="V54" s="38"/>
      <c r="W54" s="38"/>
      <c r="X54" s="38"/>
      <c r="Y54" s="38"/>
      <c r="Z54" s="38"/>
    </row>
    <row r="55" spans="1:26" ht="14.65" thickBot="1" x14ac:dyDescent="0.5">
      <c r="A55" s="27"/>
      <c r="B55" s="10"/>
      <c r="C55" s="10"/>
      <c r="D55" s="105">
        <f t="shared" si="0"/>
        <v>0</v>
      </c>
      <c r="E55" s="61"/>
      <c r="F55" s="58"/>
      <c r="G55" s="55"/>
      <c r="H55" s="55"/>
      <c r="I55" s="38"/>
      <c r="J55" s="38"/>
      <c r="K55" s="38"/>
      <c r="L55" s="38"/>
      <c r="M55" s="38"/>
      <c r="N55" s="38"/>
      <c r="O55" s="38"/>
      <c r="P55" s="56"/>
      <c r="Q55" s="56"/>
      <c r="R55" s="57"/>
      <c r="S55" s="38"/>
      <c r="T55" s="38"/>
      <c r="U55" s="38"/>
      <c r="V55" s="38"/>
      <c r="W55" s="38"/>
      <c r="X55" s="38"/>
      <c r="Y55" s="38"/>
      <c r="Z55" s="38"/>
    </row>
    <row r="56" spans="1:26" ht="14.65" thickBot="1" x14ac:dyDescent="0.5">
      <c r="A56" s="27"/>
      <c r="B56" s="10"/>
      <c r="C56" s="10"/>
      <c r="D56" s="105">
        <f t="shared" si="0"/>
        <v>0</v>
      </c>
      <c r="E56" s="61"/>
      <c r="F56" s="58"/>
      <c r="G56" s="55"/>
      <c r="H56" s="55"/>
      <c r="I56" s="38"/>
      <c r="J56" s="38"/>
      <c r="K56" s="38"/>
      <c r="L56" s="38"/>
      <c r="M56" s="38"/>
      <c r="N56" s="38"/>
      <c r="O56" s="38"/>
      <c r="P56" s="56"/>
      <c r="Q56" s="56"/>
      <c r="R56" s="57"/>
      <c r="S56" s="38"/>
      <c r="T56" s="38"/>
      <c r="U56" s="38"/>
      <c r="V56" s="38"/>
      <c r="W56" s="38"/>
      <c r="X56" s="38"/>
      <c r="Y56" s="38"/>
      <c r="Z56" s="38"/>
    </row>
    <row r="57" spans="1:26" ht="14.65" thickBot="1" x14ac:dyDescent="0.5">
      <c r="A57" s="27"/>
      <c r="B57" s="10"/>
      <c r="C57" s="10"/>
      <c r="D57" s="105">
        <f t="shared" si="0"/>
        <v>0</v>
      </c>
      <c r="E57" s="61"/>
      <c r="F57" s="58"/>
      <c r="G57" s="55"/>
      <c r="H57" s="55"/>
      <c r="I57" s="38"/>
      <c r="J57" s="38"/>
      <c r="K57" s="38"/>
      <c r="L57" s="38"/>
      <c r="M57" s="38"/>
      <c r="N57" s="38"/>
      <c r="O57" s="38"/>
      <c r="P57" s="56"/>
      <c r="Q57" s="56"/>
      <c r="R57" s="57"/>
      <c r="S57" s="38"/>
      <c r="T57" s="38"/>
      <c r="U57" s="38"/>
      <c r="V57" s="38"/>
      <c r="W57" s="38"/>
      <c r="X57" s="38"/>
      <c r="Y57" s="38"/>
      <c r="Z57" s="38"/>
    </row>
    <row r="58" spans="1:26" ht="14.65" thickBot="1" x14ac:dyDescent="0.5">
      <c r="A58" s="27"/>
      <c r="B58" s="10"/>
      <c r="C58" s="10"/>
      <c r="D58" s="105">
        <f t="shared" si="0"/>
        <v>0</v>
      </c>
      <c r="E58" s="61"/>
      <c r="F58" s="58"/>
      <c r="G58" s="55"/>
      <c r="H58" s="55"/>
      <c r="I58" s="38"/>
      <c r="J58" s="38"/>
      <c r="K58" s="38"/>
      <c r="L58" s="38"/>
      <c r="M58" s="38"/>
      <c r="N58" s="38"/>
      <c r="O58" s="38"/>
      <c r="P58" s="56"/>
      <c r="Q58" s="56"/>
      <c r="R58" s="57"/>
      <c r="S58" s="38"/>
      <c r="T58" s="38"/>
      <c r="U58" s="38"/>
      <c r="V58" s="38"/>
      <c r="W58" s="38"/>
      <c r="X58" s="38"/>
      <c r="Y58" s="38"/>
      <c r="Z58" s="38"/>
    </row>
    <row r="59" spans="1:26" ht="14.65" thickBot="1" x14ac:dyDescent="0.5">
      <c r="A59" s="27"/>
      <c r="B59" s="10"/>
      <c r="C59" s="10"/>
      <c r="D59" s="105">
        <f t="shared" si="0"/>
        <v>0</v>
      </c>
      <c r="E59" s="61"/>
      <c r="F59" s="58"/>
      <c r="G59" s="55"/>
      <c r="H59" s="55"/>
      <c r="I59" s="38"/>
      <c r="J59" s="38"/>
      <c r="K59" s="38"/>
      <c r="L59" s="38"/>
      <c r="M59" s="38"/>
      <c r="N59" s="38"/>
      <c r="O59" s="38"/>
      <c r="P59" s="56"/>
      <c r="Q59" s="56"/>
      <c r="R59" s="57"/>
      <c r="S59" s="38"/>
      <c r="T59" s="38"/>
      <c r="U59" s="38"/>
      <c r="V59" s="38"/>
      <c r="W59" s="38"/>
      <c r="X59" s="38"/>
      <c r="Y59" s="38"/>
      <c r="Z59" s="38"/>
    </row>
    <row r="60" spans="1:26" ht="14.65" thickBot="1" x14ac:dyDescent="0.5">
      <c r="A60" s="27"/>
      <c r="B60" s="10"/>
      <c r="C60" s="10"/>
      <c r="D60" s="105">
        <f t="shared" si="0"/>
        <v>0</v>
      </c>
      <c r="E60" s="61"/>
      <c r="F60" s="58"/>
      <c r="G60" s="55"/>
      <c r="H60" s="55"/>
      <c r="I60" s="38"/>
      <c r="J60" s="38"/>
      <c r="K60" s="38"/>
      <c r="L60" s="38"/>
      <c r="M60" s="38"/>
      <c r="N60" s="38"/>
      <c r="O60" s="38"/>
      <c r="P60" s="56"/>
      <c r="Q60" s="56"/>
      <c r="R60" s="57"/>
      <c r="S60" s="38"/>
      <c r="T60" s="38"/>
      <c r="U60" s="38"/>
      <c r="V60" s="38"/>
      <c r="W60" s="38"/>
      <c r="X60" s="38"/>
      <c r="Y60" s="38"/>
      <c r="Z60" s="38"/>
    </row>
    <row r="61" spans="1:26" ht="14.65" thickBot="1" x14ac:dyDescent="0.5">
      <c r="A61" s="27"/>
      <c r="B61" s="10"/>
      <c r="C61" s="10"/>
      <c r="D61" s="105">
        <f t="shared" si="0"/>
        <v>0</v>
      </c>
      <c r="E61" s="61"/>
      <c r="F61" s="58"/>
      <c r="G61" s="55"/>
      <c r="H61" s="55"/>
      <c r="I61" s="38"/>
      <c r="J61" s="38"/>
      <c r="K61" s="38"/>
      <c r="L61" s="38"/>
      <c r="M61" s="38"/>
      <c r="N61" s="38"/>
      <c r="O61" s="38"/>
      <c r="P61" s="56"/>
      <c r="Q61" s="56"/>
      <c r="R61" s="57"/>
      <c r="S61" s="38"/>
      <c r="T61" s="38"/>
      <c r="U61" s="38"/>
      <c r="V61" s="38"/>
      <c r="W61" s="38"/>
      <c r="X61" s="38"/>
      <c r="Y61" s="38"/>
      <c r="Z61" s="38"/>
    </row>
    <row r="62" spans="1:26" ht="14.65" thickBot="1" x14ac:dyDescent="0.5">
      <c r="A62" s="27"/>
      <c r="B62" s="10"/>
      <c r="C62" s="10"/>
      <c r="D62" s="105">
        <f t="shared" si="0"/>
        <v>0</v>
      </c>
      <c r="E62" s="61"/>
      <c r="F62" s="58"/>
      <c r="G62" s="55"/>
      <c r="H62" s="55"/>
      <c r="I62" s="38"/>
      <c r="J62" s="38"/>
      <c r="K62" s="38"/>
      <c r="L62" s="38"/>
      <c r="M62" s="38"/>
      <c r="N62" s="38"/>
      <c r="O62" s="38"/>
      <c r="P62" s="56"/>
      <c r="Q62" s="56"/>
      <c r="R62" s="57"/>
      <c r="S62" s="38"/>
      <c r="T62" s="38"/>
      <c r="U62" s="38"/>
      <c r="V62" s="38"/>
      <c r="W62" s="38"/>
      <c r="X62" s="38"/>
      <c r="Y62" s="38"/>
      <c r="Z62" s="38"/>
    </row>
    <row r="63" spans="1:26" ht="14.65" thickBot="1" x14ac:dyDescent="0.5">
      <c r="A63" s="27"/>
      <c r="B63" s="10"/>
      <c r="C63" s="10"/>
      <c r="D63" s="105">
        <f t="shared" si="0"/>
        <v>0</v>
      </c>
      <c r="E63" s="61"/>
      <c r="F63" s="58"/>
      <c r="G63" s="55"/>
      <c r="H63" s="55"/>
      <c r="I63" s="38"/>
      <c r="J63" s="38"/>
      <c r="K63" s="38"/>
      <c r="L63" s="38"/>
      <c r="M63" s="38"/>
      <c r="N63" s="38"/>
      <c r="O63" s="38"/>
      <c r="P63" s="56"/>
      <c r="Q63" s="56"/>
      <c r="R63" s="57"/>
      <c r="S63" s="38"/>
      <c r="T63" s="38"/>
      <c r="U63" s="38"/>
      <c r="V63" s="38"/>
      <c r="W63" s="38"/>
      <c r="X63" s="38"/>
      <c r="Y63" s="38"/>
      <c r="Z63" s="38"/>
    </row>
    <row r="64" spans="1:26" ht="14.65" thickBot="1" x14ac:dyDescent="0.5">
      <c r="A64" s="29"/>
      <c r="B64" s="10"/>
      <c r="C64" s="10"/>
      <c r="D64" s="105">
        <f t="shared" si="0"/>
        <v>0</v>
      </c>
      <c r="E64" s="61"/>
      <c r="F64" s="58"/>
      <c r="G64" s="55"/>
      <c r="H64" s="55"/>
      <c r="I64" s="38"/>
      <c r="J64" s="38"/>
      <c r="K64" s="38"/>
      <c r="L64" s="38"/>
      <c r="M64" s="38"/>
      <c r="N64" s="38"/>
      <c r="O64" s="38"/>
      <c r="P64" s="56"/>
      <c r="Q64" s="56"/>
      <c r="R64" s="57"/>
      <c r="S64" s="38"/>
      <c r="T64" s="38"/>
      <c r="U64" s="38"/>
      <c r="V64" s="38"/>
      <c r="W64" s="38"/>
      <c r="X64" s="38"/>
      <c r="Y64" s="38"/>
      <c r="Z64" s="38"/>
    </row>
    <row r="65" spans="1:26" x14ac:dyDescent="0.45">
      <c r="A65" s="38"/>
      <c r="B65" s="38"/>
      <c r="C65" s="38"/>
      <c r="D65" s="38"/>
      <c r="E65" s="55"/>
      <c r="F65" s="55"/>
      <c r="G65" s="55"/>
      <c r="H65" s="55"/>
      <c r="I65" s="38"/>
      <c r="J65" s="38"/>
      <c r="K65" s="38"/>
      <c r="L65" s="38"/>
      <c r="M65" s="38"/>
      <c r="N65" s="38"/>
      <c r="O65" s="38"/>
      <c r="P65" s="56"/>
      <c r="Q65" s="56"/>
      <c r="R65" s="57"/>
      <c r="S65" s="38"/>
      <c r="T65" s="38"/>
      <c r="U65" s="38"/>
      <c r="V65" s="38"/>
      <c r="W65" s="38"/>
      <c r="X65" s="38"/>
      <c r="Y65" s="38"/>
      <c r="Z65" s="38"/>
    </row>
    <row r="66" spans="1:26" x14ac:dyDescent="0.45">
      <c r="E66" s="55"/>
      <c r="F66" s="55"/>
      <c r="G66" s="55"/>
      <c r="H66" s="55"/>
      <c r="P66" s="56"/>
      <c r="Q66" s="56"/>
      <c r="R66" s="57"/>
    </row>
    <row r="67" spans="1:26" x14ac:dyDescent="0.45">
      <c r="E67" s="55"/>
      <c r="F67" s="55"/>
      <c r="G67" s="55"/>
      <c r="H67" s="55"/>
      <c r="P67" s="56"/>
      <c r="Q67" s="56"/>
      <c r="R67" s="57"/>
    </row>
    <row r="68" spans="1:26" x14ac:dyDescent="0.45">
      <c r="A68" s="183"/>
      <c r="B68" s="183"/>
      <c r="C68" s="183"/>
      <c r="D68" s="183"/>
      <c r="E68" s="183"/>
      <c r="F68" s="183"/>
      <c r="G68" s="68"/>
      <c r="H68" s="38"/>
      <c r="I68" s="38"/>
      <c r="P68" s="56"/>
      <c r="Q68" s="56"/>
      <c r="R68" s="57"/>
    </row>
    <row r="69" spans="1:26" x14ac:dyDescent="0.45">
      <c r="A69" s="181"/>
      <c r="B69" s="181"/>
      <c r="C69" s="181"/>
      <c r="D69" s="181"/>
      <c r="E69" s="181"/>
      <c r="F69" s="181"/>
      <c r="G69" s="69"/>
      <c r="P69" s="56"/>
      <c r="Q69" s="56"/>
      <c r="R69" s="57"/>
    </row>
    <row r="70" spans="1:26" x14ac:dyDescent="0.45">
      <c r="A70" s="181"/>
      <c r="B70" s="181"/>
      <c r="C70" s="181"/>
      <c r="D70" s="181"/>
      <c r="E70" s="181"/>
      <c r="F70" s="181"/>
      <c r="G70" s="69"/>
      <c r="P70" s="56"/>
      <c r="Q70" s="56"/>
      <c r="R70" s="57"/>
    </row>
    <row r="71" spans="1:26" x14ac:dyDescent="0.45">
      <c r="A71" s="181"/>
      <c r="B71" s="181"/>
      <c r="C71" s="181"/>
      <c r="D71" s="181"/>
      <c r="E71" s="181"/>
      <c r="F71" s="181"/>
      <c r="G71" s="69"/>
      <c r="P71" s="56"/>
      <c r="Q71" s="56"/>
      <c r="R71" s="57"/>
    </row>
    <row r="72" spans="1:26" x14ac:dyDescent="0.45">
      <c r="A72" s="181"/>
      <c r="B72" s="181"/>
      <c r="C72" s="181"/>
      <c r="D72" s="181"/>
      <c r="E72" s="181"/>
      <c r="F72" s="181"/>
      <c r="G72" s="69"/>
      <c r="P72" s="56"/>
      <c r="Q72" s="56"/>
      <c r="R72" s="57"/>
    </row>
    <row r="73" spans="1:26" x14ac:dyDescent="0.45">
      <c r="A73" s="181"/>
      <c r="B73" s="181"/>
      <c r="C73" s="181"/>
      <c r="D73" s="181"/>
      <c r="E73" s="181"/>
      <c r="F73" s="181"/>
      <c r="G73" s="69"/>
      <c r="P73" s="56"/>
      <c r="Q73" s="56"/>
      <c r="R73" s="57"/>
    </row>
    <row r="74" spans="1:26" x14ac:dyDescent="0.45">
      <c r="A74" s="181"/>
      <c r="B74" s="181"/>
      <c r="C74" s="181"/>
      <c r="D74" s="181"/>
      <c r="E74" s="181"/>
      <c r="F74" s="181"/>
      <c r="G74" s="69"/>
      <c r="P74" s="56"/>
      <c r="Q74" s="56"/>
      <c r="R74" s="57"/>
    </row>
    <row r="75" spans="1:26" x14ac:dyDescent="0.45">
      <c r="A75" s="181"/>
      <c r="B75" s="181"/>
      <c r="C75" s="181"/>
      <c r="D75" s="181"/>
      <c r="E75" s="181"/>
      <c r="F75" s="181"/>
      <c r="G75" s="69"/>
      <c r="P75" s="56"/>
      <c r="Q75" s="56"/>
      <c r="R75" s="57"/>
    </row>
    <row r="76" spans="1:26" x14ac:dyDescent="0.45">
      <c r="A76" s="181"/>
      <c r="B76" s="181"/>
      <c r="C76" s="181"/>
      <c r="D76" s="181"/>
      <c r="E76" s="181"/>
      <c r="F76" s="181"/>
      <c r="G76" s="69"/>
      <c r="P76" s="56"/>
      <c r="Q76" s="56"/>
      <c r="R76" s="57"/>
    </row>
    <row r="77" spans="1:26" x14ac:dyDescent="0.45">
      <c r="A77" s="181"/>
      <c r="B77" s="181"/>
      <c r="C77" s="181"/>
      <c r="D77" s="181"/>
      <c r="E77" s="181"/>
      <c r="F77" s="181"/>
      <c r="G77" s="69"/>
      <c r="P77" s="56"/>
      <c r="Q77" s="56"/>
      <c r="R77" s="57"/>
    </row>
    <row r="78" spans="1:26" x14ac:dyDescent="0.45">
      <c r="A78" s="181"/>
      <c r="B78" s="181"/>
      <c r="C78" s="181"/>
      <c r="D78" s="181"/>
      <c r="E78" s="181"/>
      <c r="F78" s="181"/>
      <c r="G78" s="69"/>
      <c r="P78" s="56"/>
      <c r="Q78" s="56"/>
      <c r="R78" s="57"/>
    </row>
    <row r="79" spans="1:26" x14ac:dyDescent="0.45">
      <c r="A79" s="181"/>
      <c r="B79" s="181"/>
      <c r="C79" s="181"/>
      <c r="D79" s="181"/>
      <c r="E79" s="181"/>
      <c r="F79" s="181"/>
      <c r="G79" s="69"/>
      <c r="P79" s="56"/>
      <c r="Q79" s="56"/>
      <c r="R79" s="57"/>
    </row>
    <row r="80" spans="1:26" x14ac:dyDescent="0.45">
      <c r="A80" s="181"/>
      <c r="B80" s="181"/>
      <c r="C80" s="181"/>
      <c r="D80" s="181"/>
      <c r="E80" s="181"/>
      <c r="F80" s="181"/>
      <c r="G80" s="69"/>
      <c r="P80" s="56"/>
      <c r="Q80" s="56"/>
      <c r="R80" s="57"/>
    </row>
    <row r="81" spans="1:18" x14ac:dyDescent="0.45">
      <c r="A81" s="181"/>
      <c r="B81" s="181"/>
      <c r="C81" s="181"/>
      <c r="D81" s="181"/>
      <c r="E81" s="181"/>
      <c r="F81" s="181"/>
      <c r="G81" s="69"/>
      <c r="P81" s="56"/>
      <c r="Q81" s="56"/>
      <c r="R81" s="57"/>
    </row>
    <row r="82" spans="1:18" x14ac:dyDescent="0.45">
      <c r="A82" s="181"/>
      <c r="B82" s="181"/>
      <c r="C82" s="181"/>
      <c r="D82" s="181"/>
      <c r="E82" s="181"/>
      <c r="F82" s="181"/>
      <c r="G82" s="69"/>
      <c r="P82" s="56"/>
      <c r="Q82" s="56"/>
      <c r="R82" s="57"/>
    </row>
    <row r="83" spans="1:18" x14ac:dyDescent="0.45">
      <c r="A83" s="181"/>
      <c r="B83" s="181"/>
      <c r="C83" s="181"/>
      <c r="D83" s="181"/>
      <c r="E83" s="181"/>
      <c r="F83" s="181"/>
      <c r="G83" s="69"/>
      <c r="P83" s="56"/>
      <c r="Q83" s="56"/>
      <c r="R83" s="57"/>
    </row>
    <row r="84" spans="1:18" x14ac:dyDescent="0.45">
      <c r="A84" s="181"/>
      <c r="B84" s="181"/>
      <c r="C84" s="181"/>
      <c r="D84" s="181"/>
      <c r="E84" s="181"/>
      <c r="F84" s="181"/>
      <c r="G84" s="69"/>
      <c r="P84" s="56"/>
      <c r="Q84" s="56"/>
      <c r="R84" s="57"/>
    </row>
    <row r="85" spans="1:18" x14ac:dyDescent="0.45">
      <c r="A85" s="181"/>
      <c r="B85" s="181"/>
      <c r="C85" s="181"/>
      <c r="D85" s="181"/>
      <c r="E85" s="181"/>
      <c r="F85" s="181"/>
      <c r="G85" s="69"/>
      <c r="P85" s="56"/>
      <c r="Q85" s="56"/>
      <c r="R85" s="57"/>
    </row>
    <row r="86" spans="1:18" x14ac:dyDescent="0.45">
      <c r="A86" s="181"/>
      <c r="B86" s="181"/>
      <c r="C86" s="181"/>
      <c r="D86" s="181"/>
      <c r="E86" s="181"/>
      <c r="F86" s="181"/>
      <c r="G86" s="69"/>
      <c r="P86" s="56"/>
      <c r="Q86" s="56"/>
      <c r="R86" s="57"/>
    </row>
    <row r="87" spans="1:18" x14ac:dyDescent="0.45">
      <c r="A87" s="181"/>
      <c r="B87" s="181"/>
      <c r="C87" s="181"/>
      <c r="D87" s="181"/>
      <c r="E87" s="181"/>
      <c r="F87" s="181"/>
      <c r="G87" s="181"/>
      <c r="P87" s="56"/>
      <c r="Q87" s="56"/>
      <c r="R87" s="57"/>
    </row>
    <row r="88" spans="1:18" x14ac:dyDescent="0.45">
      <c r="A88" s="181"/>
      <c r="B88" s="181"/>
      <c r="C88" s="181"/>
      <c r="D88" s="181"/>
      <c r="E88" s="181"/>
      <c r="F88" s="181"/>
      <c r="G88" s="181"/>
      <c r="P88" s="56"/>
      <c r="Q88" s="56"/>
      <c r="R88" s="57"/>
    </row>
    <row r="89" spans="1:18" x14ac:dyDescent="0.45">
      <c r="A89" s="181"/>
      <c r="B89" s="181"/>
      <c r="C89" s="181"/>
      <c r="D89" s="181"/>
      <c r="E89" s="181"/>
      <c r="F89" s="181"/>
      <c r="G89" s="69"/>
      <c r="P89" s="56"/>
      <c r="Q89" s="56"/>
      <c r="R89" s="57"/>
    </row>
    <row r="90" spans="1:18" x14ac:dyDescent="0.45">
      <c r="A90" s="181"/>
      <c r="B90" s="181"/>
      <c r="C90" s="181"/>
      <c r="D90" s="181"/>
      <c r="E90" s="181"/>
      <c r="F90" s="181"/>
      <c r="G90" s="69"/>
      <c r="P90" s="56"/>
      <c r="Q90" s="56"/>
      <c r="R90" s="57"/>
    </row>
    <row r="91" spans="1:18" x14ac:dyDescent="0.45">
      <c r="A91" s="181"/>
      <c r="B91" s="181"/>
      <c r="C91" s="181"/>
      <c r="D91" s="181"/>
      <c r="E91" s="181"/>
      <c r="F91" s="181"/>
      <c r="G91" s="69"/>
      <c r="P91" s="56"/>
      <c r="Q91" s="56"/>
      <c r="R91" s="57"/>
    </row>
    <row r="92" spans="1:18" x14ac:dyDescent="0.45">
      <c r="A92" s="181"/>
      <c r="B92" s="181"/>
      <c r="C92" s="181"/>
      <c r="D92" s="181"/>
      <c r="E92" s="181"/>
      <c r="F92" s="181"/>
      <c r="G92" s="69"/>
      <c r="P92" s="56"/>
      <c r="Q92" s="56"/>
      <c r="R92" s="57"/>
    </row>
    <row r="93" spans="1:18" x14ac:dyDescent="0.45">
      <c r="A93" s="181"/>
      <c r="B93" s="181"/>
      <c r="C93" s="181"/>
      <c r="D93" s="181"/>
      <c r="E93" s="181"/>
      <c r="F93" s="181"/>
      <c r="G93" s="69"/>
      <c r="P93" s="56"/>
      <c r="Q93" s="56"/>
      <c r="R93" s="57"/>
    </row>
    <row r="94" spans="1:18" x14ac:dyDescent="0.45">
      <c r="A94" s="181"/>
      <c r="B94" s="181"/>
      <c r="C94" s="181"/>
      <c r="D94" s="181"/>
      <c r="E94" s="181"/>
      <c r="F94" s="181"/>
      <c r="G94" s="69"/>
      <c r="P94" s="56"/>
      <c r="Q94" s="56"/>
      <c r="R94" s="57"/>
    </row>
    <row r="95" spans="1:18" x14ac:dyDescent="0.45">
      <c r="A95" s="181"/>
      <c r="B95" s="181"/>
      <c r="C95" s="181"/>
      <c r="D95" s="181"/>
      <c r="E95" s="181"/>
      <c r="F95" s="181"/>
      <c r="G95" s="69"/>
      <c r="P95" s="56"/>
      <c r="Q95" s="56"/>
      <c r="R95" s="57"/>
    </row>
    <row r="96" spans="1:18" x14ac:dyDescent="0.45">
      <c r="A96" s="181"/>
      <c r="B96" s="181"/>
      <c r="C96" s="181"/>
      <c r="D96" s="181"/>
      <c r="E96" s="181"/>
      <c r="F96" s="70"/>
      <c r="G96" s="69"/>
      <c r="P96" s="71"/>
      <c r="Q96" s="71"/>
    </row>
    <row r="97" spans="1:17" x14ac:dyDescent="0.45">
      <c r="A97" s="181"/>
      <c r="B97" s="181"/>
      <c r="C97" s="181"/>
      <c r="D97" s="181"/>
      <c r="E97" s="181"/>
      <c r="F97" s="70"/>
      <c r="G97" s="69"/>
      <c r="P97" s="71"/>
      <c r="Q97" s="71"/>
    </row>
    <row r="98" spans="1:17" x14ac:dyDescent="0.45">
      <c r="A98" s="181"/>
      <c r="B98" s="181"/>
      <c r="C98" s="181"/>
      <c r="D98" s="181"/>
      <c r="E98" s="181"/>
      <c r="F98" s="181"/>
      <c r="G98" s="69"/>
    </row>
    <row r="99" spans="1:17" x14ac:dyDescent="0.45">
      <c r="A99" s="181"/>
      <c r="B99" s="181"/>
      <c r="C99" s="181"/>
      <c r="D99" s="181"/>
      <c r="E99" s="181"/>
      <c r="F99" s="181"/>
      <c r="G99" s="69"/>
    </row>
    <row r="100" spans="1:17" x14ac:dyDescent="0.45">
      <c r="A100" s="72"/>
      <c r="B100" s="72"/>
      <c r="C100" s="72"/>
      <c r="D100" s="72"/>
      <c r="E100" s="72"/>
    </row>
    <row r="101" spans="1:17" x14ac:dyDescent="0.45">
      <c r="A101" s="72"/>
      <c r="B101" s="72"/>
      <c r="C101" s="72"/>
      <c r="D101" s="72"/>
      <c r="E101" s="72"/>
    </row>
  </sheetData>
  <sheetProtection algorithmName="SHA-512" hashValue="zzkRXnRipAvBYgUQVkrZGsOg7Mgu0zckXMYGlXOppkey/V0JDUafv1qS81SHCxoyael5eMtc182fm3sK9k/6Tg==" saltValue="ARQYAjlgeFYaLUeuEYbVng==" spinCount="100000" sheet="1" selectLockedCells="1"/>
  <mergeCells count="42">
    <mergeCell ref="A97:E97"/>
    <mergeCell ref="A98:F98"/>
    <mergeCell ref="A99:F99"/>
    <mergeCell ref="A91:F91"/>
    <mergeCell ref="A92:F92"/>
    <mergeCell ref="A93:F93"/>
    <mergeCell ref="A94:F94"/>
    <mergeCell ref="A95:F95"/>
    <mergeCell ref="A96:E96"/>
    <mergeCell ref="A90:F90"/>
    <mergeCell ref="A79:F79"/>
    <mergeCell ref="A80:F80"/>
    <mergeCell ref="A81:F81"/>
    <mergeCell ref="A82:F82"/>
    <mergeCell ref="A83:F83"/>
    <mergeCell ref="A84:F84"/>
    <mergeCell ref="A85:F85"/>
    <mergeCell ref="A86:F86"/>
    <mergeCell ref="A87:G87"/>
    <mergeCell ref="A88:G88"/>
    <mergeCell ref="A89:F89"/>
    <mergeCell ref="A78:F78"/>
    <mergeCell ref="K24:K25"/>
    <mergeCell ref="A68:F68"/>
    <mergeCell ref="A69:F69"/>
    <mergeCell ref="A70:F70"/>
    <mergeCell ref="A71:F71"/>
    <mergeCell ref="A72:F72"/>
    <mergeCell ref="A73:F73"/>
    <mergeCell ref="A74:F74"/>
    <mergeCell ref="A75:F75"/>
    <mergeCell ref="A76:F76"/>
    <mergeCell ref="A77:F77"/>
    <mergeCell ref="A12:D12"/>
    <mergeCell ref="K12:K13"/>
    <mergeCell ref="L12:L13"/>
    <mergeCell ref="M12:M13"/>
    <mergeCell ref="A1:P1"/>
    <mergeCell ref="A2:O2"/>
    <mergeCell ref="A3:D3"/>
    <mergeCell ref="A4:D10"/>
    <mergeCell ref="M6:N6"/>
  </mergeCells>
  <dataValidations count="5">
    <dataValidation type="list" allowBlank="1" showInputMessage="1" showErrorMessage="1" sqref="F15:F64 C11:D11">
      <formula1>$F$7:$G$7</formula1>
    </dataValidation>
    <dataValidation type="list" allowBlank="1" showInputMessage="1" showErrorMessage="1" sqref="E15:E64">
      <formula1>$G$31:$G$32</formula1>
    </dataValidation>
    <dataValidation type="decimal" allowBlank="1" showInputMessage="1" showErrorMessage="1" sqref="D15:D64">
      <formula1>0</formula1>
      <formula2>1000</formula2>
    </dataValidation>
    <dataValidation type="list" allowBlank="1" showInputMessage="1" showErrorMessage="1" sqref="B15:B64">
      <formula1>$H$31:$J$31</formula1>
    </dataValidation>
    <dataValidation type="list" allowBlank="1" showInputMessage="1" showErrorMessage="1" sqref="C15:C64">
      <formula1>$H$32:$J$32</formula1>
    </dataValidation>
  </dataValidation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85" zoomScaleNormal="85" workbookViewId="0">
      <selection activeCell="B17" sqref="B17"/>
    </sheetView>
  </sheetViews>
  <sheetFormatPr baseColWidth="10" defaultRowHeight="14.25" x14ac:dyDescent="0.45"/>
  <cols>
    <col min="1" max="1" width="40.796875" style="39" customWidth="1"/>
    <col min="2" max="2" width="10.73046875" style="39" customWidth="1"/>
    <col min="3" max="3" width="15.06640625" style="39" customWidth="1"/>
    <col min="4" max="4" width="21.9296875" style="39" customWidth="1"/>
    <col min="5" max="5" width="5" style="39" customWidth="1"/>
    <col min="6" max="6" width="5.73046875" style="39" customWidth="1"/>
    <col min="7" max="7" width="2.73046875" style="39" customWidth="1"/>
    <col min="8" max="9" width="10.6640625" style="39"/>
    <col min="10" max="10" width="8.9296875" style="39" customWidth="1"/>
    <col min="11" max="12" width="9.86328125" style="39" customWidth="1"/>
    <col min="13" max="13" width="11.1328125" style="39" customWidth="1"/>
    <col min="14" max="14" width="9" style="39" customWidth="1"/>
    <col min="15" max="16384" width="10.6640625" style="39"/>
  </cols>
  <sheetData>
    <row r="1" spans="1:26" ht="103.15" customHeight="1" x14ac:dyDescent="0.45">
      <c r="A1" s="174" t="s">
        <v>100</v>
      </c>
      <c r="B1" s="174"/>
      <c r="C1" s="174"/>
      <c r="D1" s="174"/>
      <c r="E1" s="174"/>
      <c r="F1" s="174"/>
      <c r="G1" s="174"/>
      <c r="H1" s="174"/>
      <c r="I1" s="174"/>
      <c r="J1" s="174"/>
      <c r="K1" s="174"/>
      <c r="L1" s="174"/>
      <c r="M1" s="174"/>
      <c r="N1" s="174"/>
      <c r="O1" s="174"/>
      <c r="P1" s="174"/>
      <c r="Q1" s="38"/>
      <c r="R1" s="38"/>
      <c r="S1" s="38"/>
      <c r="T1" s="38"/>
      <c r="U1" s="38"/>
      <c r="V1" s="38"/>
      <c r="W1" s="38"/>
      <c r="X1" s="38"/>
      <c r="Y1" s="38"/>
      <c r="Z1" s="38"/>
    </row>
    <row r="2" spans="1:26" ht="11.25" customHeight="1" thickBot="1" x14ac:dyDescent="0.5">
      <c r="A2" s="175"/>
      <c r="B2" s="175"/>
      <c r="C2" s="175"/>
      <c r="D2" s="175"/>
      <c r="E2" s="175"/>
      <c r="F2" s="175"/>
      <c r="G2" s="175"/>
      <c r="H2" s="175"/>
      <c r="I2" s="175"/>
      <c r="J2" s="175"/>
      <c r="K2" s="175"/>
      <c r="L2" s="175"/>
      <c r="M2" s="175"/>
      <c r="N2" s="175"/>
      <c r="O2" s="175"/>
      <c r="P2" s="38"/>
      <c r="Q2" s="38"/>
      <c r="R2" s="38"/>
      <c r="S2" s="38"/>
      <c r="T2" s="38"/>
      <c r="U2" s="38"/>
      <c r="V2" s="38"/>
      <c r="W2" s="38"/>
      <c r="X2" s="38"/>
      <c r="Y2" s="38"/>
      <c r="Z2" s="38"/>
    </row>
    <row r="3" spans="1:26" ht="11.25" customHeight="1" thickBot="1" x14ac:dyDescent="0.5">
      <c r="A3" s="194" t="s">
        <v>114</v>
      </c>
      <c r="B3" s="195"/>
      <c r="C3" s="195"/>
      <c r="D3" s="196"/>
      <c r="E3" s="40"/>
      <c r="F3" s="40"/>
      <c r="G3" s="40"/>
      <c r="H3" s="40"/>
      <c r="I3" s="40"/>
      <c r="J3" s="40"/>
      <c r="K3" s="40"/>
      <c r="L3" s="40"/>
      <c r="M3" s="40"/>
      <c r="N3" s="40"/>
      <c r="O3" s="40"/>
      <c r="P3" s="38"/>
      <c r="Q3" s="38"/>
      <c r="R3" s="38"/>
      <c r="S3" s="38"/>
      <c r="T3" s="38"/>
      <c r="U3" s="38"/>
      <c r="V3" s="38"/>
      <c r="W3" s="38"/>
      <c r="X3" s="38"/>
      <c r="Y3" s="38"/>
      <c r="Z3" s="38"/>
    </row>
    <row r="4" spans="1:26" ht="37.15" customHeight="1" x14ac:dyDescent="0.45">
      <c r="A4" s="197" t="s">
        <v>115</v>
      </c>
      <c r="B4" s="198"/>
      <c r="C4" s="198"/>
      <c r="D4" s="199"/>
      <c r="F4" s="40"/>
      <c r="G4" s="40"/>
      <c r="H4" s="40"/>
      <c r="I4" s="40"/>
      <c r="J4" s="40"/>
      <c r="K4" s="40"/>
      <c r="L4" s="40"/>
      <c r="M4" s="40"/>
      <c r="N4" s="40"/>
      <c r="O4" s="40"/>
      <c r="P4" s="38"/>
      <c r="Q4" s="38"/>
      <c r="R4" s="38"/>
      <c r="S4" s="38"/>
      <c r="T4" s="38"/>
      <c r="U4" s="38"/>
      <c r="V4" s="38"/>
      <c r="W4" s="38"/>
      <c r="X4" s="38"/>
      <c r="Y4" s="38"/>
      <c r="Z4" s="38"/>
    </row>
    <row r="5" spans="1:26" ht="22.15" customHeight="1" thickBot="1" x14ac:dyDescent="0.5">
      <c r="A5" s="200"/>
      <c r="B5" s="201"/>
      <c r="C5" s="201"/>
      <c r="D5" s="202"/>
      <c r="E5" s="40"/>
      <c r="F5" s="40"/>
      <c r="G5" s="40"/>
      <c r="H5" s="40"/>
      <c r="I5" s="40"/>
      <c r="J5" s="40"/>
      <c r="K5" s="40"/>
      <c r="L5" s="40"/>
      <c r="M5" s="40"/>
      <c r="N5" s="40"/>
      <c r="O5" s="40"/>
      <c r="P5" s="38"/>
      <c r="Q5" s="38"/>
      <c r="R5" s="38"/>
      <c r="S5" s="38"/>
      <c r="T5" s="38"/>
      <c r="U5" s="38"/>
      <c r="V5" s="38"/>
      <c r="W5" s="38"/>
      <c r="X5" s="38"/>
      <c r="Y5" s="38"/>
      <c r="Z5" s="38"/>
    </row>
    <row r="6" spans="1:26" ht="31.15" customHeight="1" thickBot="1" x14ac:dyDescent="0.5">
      <c r="A6" s="200"/>
      <c r="B6" s="201"/>
      <c r="C6" s="201"/>
      <c r="D6" s="202"/>
      <c r="E6" s="40"/>
      <c r="F6" s="43"/>
      <c r="G6" s="43"/>
      <c r="H6" s="44" t="s">
        <v>116</v>
      </c>
      <c r="I6" s="45"/>
      <c r="J6" s="45"/>
      <c r="K6" s="43"/>
      <c r="L6" s="43"/>
      <c r="M6" s="206">
        <f>MIN(8,SUM(D15:D64))</f>
        <v>0</v>
      </c>
      <c r="N6" s="207"/>
      <c r="O6" s="40"/>
      <c r="P6" s="38"/>
      <c r="Q6" s="38"/>
      <c r="R6" s="38"/>
      <c r="S6" s="38"/>
      <c r="T6" s="38"/>
      <c r="U6" s="38"/>
      <c r="V6" s="38"/>
      <c r="W6" s="38"/>
      <c r="X6" s="38"/>
      <c r="Y6" s="38"/>
      <c r="Z6" s="38"/>
    </row>
    <row r="7" spans="1:26" ht="21.4" customHeight="1" x14ac:dyDescent="0.45">
      <c r="A7" s="200"/>
      <c r="B7" s="201"/>
      <c r="C7" s="201"/>
      <c r="D7" s="202"/>
      <c r="E7" s="50"/>
      <c r="F7" s="74" t="s">
        <v>93</v>
      </c>
      <c r="G7" s="74" t="s">
        <v>94</v>
      </c>
      <c r="H7" s="74"/>
      <c r="I7" s="48"/>
      <c r="J7" s="48"/>
      <c r="K7" s="48"/>
      <c r="L7" s="48"/>
      <c r="M7" s="48"/>
      <c r="N7" s="75"/>
      <c r="O7" s="75"/>
      <c r="P7" s="38"/>
      <c r="Q7" s="38"/>
      <c r="R7" s="38"/>
      <c r="S7" s="38"/>
      <c r="T7" s="38"/>
      <c r="U7" s="38"/>
      <c r="V7" s="38"/>
      <c r="W7" s="38"/>
      <c r="X7" s="38"/>
      <c r="Y7" s="38"/>
      <c r="Z7" s="38"/>
    </row>
    <row r="8" spans="1:26" ht="1.9" customHeight="1" x14ac:dyDescent="0.45">
      <c r="A8" s="200"/>
      <c r="B8" s="201"/>
      <c r="C8" s="201"/>
      <c r="D8" s="202"/>
      <c r="E8" s="51"/>
      <c r="F8" s="51"/>
      <c r="G8" s="51"/>
      <c r="H8" s="52"/>
      <c r="I8" s="52" t="s">
        <v>89</v>
      </c>
      <c r="J8" s="52"/>
      <c r="K8" s="51"/>
      <c r="L8" s="51"/>
      <c r="M8" s="76">
        <f>MIN(6,TRUNC(K14/10)*0.1)</f>
        <v>0</v>
      </c>
      <c r="N8" s="77"/>
      <c r="O8" s="77"/>
      <c r="P8" s="38"/>
      <c r="Q8" s="38"/>
      <c r="R8" s="38"/>
      <c r="S8" s="38"/>
      <c r="T8" s="38"/>
      <c r="U8" s="38"/>
      <c r="V8" s="38"/>
      <c r="W8" s="38"/>
      <c r="X8" s="38"/>
      <c r="Y8" s="38"/>
      <c r="Z8" s="38"/>
    </row>
    <row r="9" spans="1:26" ht="16.149999999999999" customHeight="1" x14ac:dyDescent="0.45">
      <c r="A9" s="200"/>
      <c r="B9" s="201"/>
      <c r="C9" s="201"/>
      <c r="D9" s="202"/>
      <c r="E9" s="51"/>
      <c r="F9" s="52" t="s">
        <v>90</v>
      </c>
      <c r="G9" s="52" t="s">
        <v>90</v>
      </c>
      <c r="H9" s="52" t="s">
        <v>90</v>
      </c>
      <c r="I9" s="52" t="s">
        <v>90</v>
      </c>
      <c r="J9" s="52"/>
      <c r="K9" s="51"/>
      <c r="L9" s="51"/>
      <c r="M9" s="76">
        <f>MIN(3,TRUNC(L14/3)*0.1)</f>
        <v>0</v>
      </c>
      <c r="N9" s="77"/>
      <c r="O9" s="77"/>
      <c r="P9" s="38"/>
      <c r="Q9" s="38"/>
      <c r="R9" s="38"/>
      <c r="S9" s="38"/>
      <c r="T9" s="38"/>
      <c r="U9" s="38"/>
      <c r="V9" s="38"/>
      <c r="W9" s="38"/>
      <c r="X9" s="38"/>
      <c r="Y9" s="38"/>
      <c r="Z9" s="38"/>
    </row>
    <row r="10" spans="1:26" ht="7.15" customHeight="1" thickBot="1" x14ac:dyDescent="0.5">
      <c r="A10" s="203"/>
      <c r="B10" s="204"/>
      <c r="C10" s="204"/>
      <c r="D10" s="205"/>
      <c r="E10" s="51"/>
      <c r="F10" s="51"/>
      <c r="G10" s="51"/>
      <c r="H10" s="52"/>
      <c r="I10" s="52" t="s">
        <v>91</v>
      </c>
      <c r="J10" s="52"/>
      <c r="K10" s="51"/>
      <c r="L10" s="51"/>
      <c r="M10" s="76">
        <f>C4</f>
        <v>0</v>
      </c>
      <c r="N10" s="77"/>
      <c r="O10" s="77"/>
      <c r="P10" s="38"/>
      <c r="Q10" s="38"/>
      <c r="R10" s="38"/>
      <c r="S10" s="38"/>
      <c r="T10" s="38"/>
      <c r="U10" s="38"/>
      <c r="V10" s="38"/>
      <c r="W10" s="38"/>
      <c r="X10" s="38"/>
      <c r="Y10" s="38"/>
      <c r="Z10" s="38"/>
    </row>
    <row r="11" spans="1:26" ht="31.15" customHeight="1" thickBot="1" x14ac:dyDescent="0.5">
      <c r="A11" s="78"/>
      <c r="B11" s="50"/>
      <c r="C11" s="50"/>
      <c r="D11" s="51"/>
      <c r="E11" s="51"/>
      <c r="F11" s="51"/>
      <c r="G11" s="51"/>
      <c r="H11" s="52"/>
      <c r="I11" s="52"/>
      <c r="J11" s="52"/>
      <c r="K11" s="51"/>
      <c r="L11" s="51"/>
      <c r="M11" s="76"/>
      <c r="N11" s="40"/>
      <c r="O11" s="40"/>
      <c r="P11" s="38"/>
      <c r="Q11" s="38"/>
      <c r="R11" s="38"/>
      <c r="S11" s="38"/>
      <c r="T11" s="38"/>
      <c r="U11" s="38"/>
      <c r="V11" s="38"/>
      <c r="W11" s="38"/>
      <c r="X11" s="38"/>
      <c r="Y11" s="38"/>
      <c r="Z11" s="38"/>
    </row>
    <row r="12" spans="1:26" ht="15.75" customHeight="1" thickBot="1" x14ac:dyDescent="0.5">
      <c r="A12" s="190" t="s">
        <v>112</v>
      </c>
      <c r="B12" s="191"/>
      <c r="C12" s="191"/>
      <c r="D12" s="192"/>
      <c r="E12" s="83"/>
      <c r="F12" s="83"/>
      <c r="G12" s="51"/>
      <c r="H12" s="51"/>
      <c r="I12" s="51"/>
      <c r="J12" s="51"/>
      <c r="K12" s="179">
        <f>G31</f>
        <v>0</v>
      </c>
      <c r="L12" s="179">
        <f>G32</f>
        <v>0</v>
      </c>
      <c r="M12" s="179">
        <f>G33</f>
        <v>0</v>
      </c>
      <c r="N12" s="55"/>
      <c r="O12" s="51"/>
      <c r="P12" s="56"/>
      <c r="Q12" s="56"/>
      <c r="R12" s="57"/>
      <c r="S12" s="38"/>
      <c r="T12" s="38"/>
      <c r="U12" s="38"/>
      <c r="V12" s="38"/>
      <c r="W12" s="38"/>
      <c r="X12" s="38"/>
      <c r="Y12" s="38"/>
      <c r="Z12" s="38"/>
    </row>
    <row r="13" spans="1:26" ht="10.9" hidden="1" customHeight="1" thickBot="1" x14ac:dyDescent="0.5">
      <c r="A13" s="86"/>
      <c r="B13" s="87"/>
      <c r="C13" s="87"/>
      <c r="D13" s="88"/>
      <c r="E13" s="83"/>
      <c r="F13" s="83"/>
      <c r="G13" s="51"/>
      <c r="H13" s="51"/>
      <c r="I13" s="51"/>
      <c r="J13" s="51"/>
      <c r="K13" s="179"/>
      <c r="L13" s="179"/>
      <c r="M13" s="179"/>
      <c r="N13" s="55"/>
      <c r="O13" s="51"/>
      <c r="P13" s="56"/>
      <c r="Q13" s="56"/>
      <c r="R13" s="57"/>
      <c r="S13" s="38"/>
      <c r="T13" s="38"/>
      <c r="U13" s="38"/>
      <c r="V13" s="38"/>
      <c r="W13" s="38"/>
      <c r="X13" s="38"/>
      <c r="Y13" s="38"/>
      <c r="Z13" s="38"/>
    </row>
    <row r="14" spans="1:26" ht="14.65" thickBot="1" x14ac:dyDescent="0.5">
      <c r="A14" s="89" t="s">
        <v>109</v>
      </c>
      <c r="B14" s="90" t="s">
        <v>110</v>
      </c>
      <c r="C14" s="90" t="s">
        <v>111</v>
      </c>
      <c r="D14" s="91" t="s">
        <v>113</v>
      </c>
      <c r="E14" s="52" t="s">
        <v>84</v>
      </c>
      <c r="F14" s="52" t="s">
        <v>92</v>
      </c>
      <c r="G14" s="58"/>
      <c r="H14" s="52"/>
      <c r="I14" s="52" t="s">
        <v>99</v>
      </c>
      <c r="J14" s="52"/>
      <c r="K14" s="58">
        <f>SUMIFS($D$15:$D$64,$E$15:$E$64,G31,$F$15:$F$64,"SÍ")</f>
        <v>0</v>
      </c>
      <c r="L14" s="58">
        <f>SUMIFS($B$15:$B$64,$E$15:$E$64,G32,$F$15:$F$64,"SÍ")</f>
        <v>0</v>
      </c>
      <c r="M14" s="58">
        <f>SUMIFS(F15:F64,E15:E64,$M$12)</f>
        <v>0</v>
      </c>
      <c r="N14" s="55"/>
      <c r="O14" s="55"/>
      <c r="P14" s="56">
        <v>2022</v>
      </c>
      <c r="Q14" s="56"/>
      <c r="R14" s="57"/>
      <c r="S14" s="38"/>
      <c r="T14" s="38"/>
      <c r="U14" s="38"/>
      <c r="V14" s="38"/>
      <c r="W14" s="38"/>
      <c r="X14" s="38"/>
      <c r="Y14" s="38"/>
      <c r="Z14" s="38"/>
    </row>
    <row r="15" spans="1:26" x14ac:dyDescent="0.45">
      <c r="A15" s="35"/>
      <c r="B15" s="10"/>
      <c r="C15" s="10"/>
      <c r="D15" s="105" t="str">
        <f>IF(AND(B15="Libro",C15="Más de 5 autores"),0.1,IF(AND(B15="Libro",C15="5 autores"),0.2,IF(AND(B15="Libro",C15="4 autores"),0.3,IF(AND(B15="Libro",C15="3 autores"),0.4,IF(AND(B15="Libro",C15="Coautor"),0.5,IF(AND(B15="Libro",C15="Autor"),1,IF(AND(B15="Revista",C15="Autor"),0.2,IF(AND(B15="Revista",C15="Coautor"),0.1,IF(AND(B15="Revista",C15&lt;&gt;""),0.05,"")))))))))</f>
        <v/>
      </c>
      <c r="E15" s="61" t="s">
        <v>96</v>
      </c>
      <c r="F15" s="58" t="s">
        <v>93</v>
      </c>
      <c r="G15" s="58"/>
      <c r="H15" s="52"/>
      <c r="I15" s="52" t="s">
        <v>97</v>
      </c>
      <c r="J15" s="52"/>
      <c r="K15" s="58">
        <f>SUMIFS($C$15:$C$64,$E$15:$E$64,G31,$F$15:$F$64,"SÍ")</f>
        <v>0</v>
      </c>
      <c r="L15" s="58">
        <f>SUMIFS($C$15:$C$64,$E$15:$E$64,G32,$F$15:$F$64,"SÍ")</f>
        <v>0</v>
      </c>
      <c r="M15" s="58">
        <f>SUMIFS(F16:F65,E16:E65,$M$12)</f>
        <v>0</v>
      </c>
      <c r="N15" s="55"/>
      <c r="O15" s="55"/>
      <c r="P15" s="56">
        <v>2021</v>
      </c>
      <c r="Q15" s="56"/>
      <c r="R15" s="57"/>
      <c r="S15" s="38"/>
      <c r="T15" s="38"/>
      <c r="U15" s="38"/>
      <c r="V15" s="38"/>
      <c r="W15" s="38"/>
      <c r="X15" s="38"/>
      <c r="Y15" s="38"/>
      <c r="Z15" s="38"/>
    </row>
    <row r="16" spans="1:26" x14ac:dyDescent="0.45">
      <c r="A16" s="27"/>
      <c r="B16" s="7"/>
      <c r="C16" s="7"/>
      <c r="D16" s="106" t="str">
        <f t="shared" ref="D16:D64" si="0">IF(AND(B16="Libro",C16="Más de 5 autores"),0.1,IF(AND(B16="Libro",C16="5 autores"),0.2,IF(AND(B16="Libro",C16="4 autores"),0.3,IF(AND(B16="Libro",C16="3 autores"),0.4,IF(AND(B16="Libro",C16="Coautor"),0.5,IF(AND(B16="Libro",C16="Autor"),1,IF(AND(B16="Revista",C16="Autor"),0.2,IF(AND(B16="Revista",C16="Coautor"),0.1,IF(AND(B16="Revista",C16&lt;&gt;""),0.05,"")))))))))</f>
        <v/>
      </c>
      <c r="E16" s="61" t="s">
        <v>95</v>
      </c>
      <c r="F16" s="58" t="s">
        <v>93</v>
      </c>
      <c r="G16" s="58"/>
      <c r="H16" s="52"/>
      <c r="I16" s="52" t="s">
        <v>4</v>
      </c>
      <c r="J16" s="52"/>
      <c r="K16" s="58">
        <f>TRUNC(K14/365)</f>
        <v>0</v>
      </c>
      <c r="L16" s="58">
        <f t="shared" ref="L16:M16" si="1">TRUNC(L14/365)</f>
        <v>0</v>
      </c>
      <c r="M16" s="58">
        <f t="shared" si="1"/>
        <v>0</v>
      </c>
      <c r="N16" s="55"/>
      <c r="O16" s="55"/>
      <c r="P16" s="56">
        <v>2020</v>
      </c>
      <c r="Q16" s="56"/>
      <c r="R16" s="57"/>
      <c r="S16" s="38"/>
      <c r="T16" s="38"/>
      <c r="U16" s="38"/>
      <c r="V16" s="38"/>
      <c r="W16" s="38"/>
      <c r="X16" s="38"/>
      <c r="Y16" s="38"/>
      <c r="Z16" s="38"/>
    </row>
    <row r="17" spans="1:26" x14ac:dyDescent="0.45">
      <c r="A17" s="27"/>
      <c r="B17" s="7"/>
      <c r="C17" s="7"/>
      <c r="D17" s="106" t="str">
        <f t="shared" si="0"/>
        <v/>
      </c>
      <c r="E17" s="61"/>
      <c r="F17" s="58"/>
      <c r="G17" s="58"/>
      <c r="H17" s="52"/>
      <c r="I17" s="52" t="s">
        <v>5</v>
      </c>
      <c r="J17" s="52"/>
      <c r="K17" s="58">
        <f>TRUNC((K14-365*K16)/30)</f>
        <v>0</v>
      </c>
      <c r="L17" s="58">
        <f t="shared" ref="L17:M17" si="2">TRUNC((L14-365*L16)/30)</f>
        <v>0</v>
      </c>
      <c r="M17" s="58">
        <f t="shared" si="2"/>
        <v>0</v>
      </c>
      <c r="N17" s="55"/>
      <c r="O17" s="55"/>
      <c r="P17" s="56">
        <v>2019</v>
      </c>
      <c r="Q17" s="56"/>
      <c r="R17" s="57"/>
      <c r="S17" s="38"/>
      <c r="T17" s="38"/>
      <c r="U17" s="38"/>
      <c r="V17" s="38"/>
      <c r="W17" s="38"/>
      <c r="X17" s="38"/>
      <c r="Y17" s="38"/>
      <c r="Z17" s="38"/>
    </row>
    <row r="18" spans="1:26" x14ac:dyDescent="0.45">
      <c r="A18" s="27"/>
      <c r="B18" s="36"/>
      <c r="C18" s="7"/>
      <c r="D18" s="106" t="str">
        <f t="shared" si="0"/>
        <v/>
      </c>
      <c r="E18" s="61"/>
      <c r="F18" s="58"/>
      <c r="G18" s="58"/>
      <c r="H18" s="52"/>
      <c r="I18" s="52" t="s">
        <v>6</v>
      </c>
      <c r="J18" s="52"/>
      <c r="K18" s="58">
        <f>K14-K16*365-K17*30</f>
        <v>0</v>
      </c>
      <c r="L18" s="58">
        <f t="shared" ref="L18:M18" si="3">L14-L16*365-L17*30</f>
        <v>0</v>
      </c>
      <c r="M18" s="58">
        <f t="shared" si="3"/>
        <v>0</v>
      </c>
      <c r="N18" s="55"/>
      <c r="O18" s="55"/>
      <c r="P18" s="56">
        <v>2018</v>
      </c>
      <c r="Q18" s="56"/>
      <c r="R18" s="57"/>
      <c r="S18" s="38"/>
      <c r="T18" s="38"/>
      <c r="U18" s="38"/>
      <c r="V18" s="38"/>
      <c r="W18" s="38"/>
      <c r="X18" s="38"/>
      <c r="Y18" s="38"/>
      <c r="Z18" s="38"/>
    </row>
    <row r="19" spans="1:26" x14ac:dyDescent="0.45">
      <c r="A19" s="27"/>
      <c r="B19" s="7"/>
      <c r="C19" s="7"/>
      <c r="D19" s="106" t="str">
        <f t="shared" si="0"/>
        <v/>
      </c>
      <c r="E19" s="61"/>
      <c r="F19" s="58"/>
      <c r="G19" s="58"/>
      <c r="H19" s="63" t="s">
        <v>9</v>
      </c>
      <c r="I19" s="55"/>
      <c r="J19" s="52"/>
      <c r="K19" s="58"/>
      <c r="L19" s="55"/>
      <c r="M19" s="55"/>
      <c r="N19" s="55"/>
      <c r="O19" s="55"/>
      <c r="P19" s="56">
        <v>2017</v>
      </c>
      <c r="Q19" s="56"/>
      <c r="R19" s="57"/>
      <c r="S19" s="38"/>
      <c r="T19" s="38"/>
      <c r="U19" s="38"/>
      <c r="V19" s="38"/>
      <c r="W19" s="38"/>
      <c r="X19" s="38"/>
      <c r="Y19" s="38"/>
      <c r="Z19" s="38"/>
    </row>
    <row r="20" spans="1:26" x14ac:dyDescent="0.45">
      <c r="A20" s="27"/>
      <c r="B20" s="7"/>
      <c r="C20" s="7"/>
      <c r="D20" s="106" t="str">
        <f t="shared" si="0"/>
        <v/>
      </c>
      <c r="E20" s="61"/>
      <c r="F20" s="58"/>
      <c r="G20" s="58"/>
      <c r="H20" s="52"/>
      <c r="I20" s="52"/>
      <c r="J20" s="52"/>
      <c r="K20" s="58"/>
      <c r="L20" s="55"/>
      <c r="M20" s="55"/>
      <c r="N20" s="55"/>
      <c r="O20" s="55"/>
      <c r="P20" s="56">
        <v>2016</v>
      </c>
      <c r="Q20" s="56"/>
      <c r="R20" s="57"/>
      <c r="S20" s="38"/>
      <c r="T20" s="38"/>
      <c r="U20" s="38"/>
      <c r="V20" s="38"/>
      <c r="W20" s="38"/>
      <c r="X20" s="38"/>
      <c r="Y20" s="38"/>
      <c r="Z20" s="38"/>
    </row>
    <row r="21" spans="1:26" x14ac:dyDescent="0.45">
      <c r="A21" s="27"/>
      <c r="B21" s="7"/>
      <c r="C21" s="7"/>
      <c r="D21" s="106" t="str">
        <f t="shared" si="0"/>
        <v/>
      </c>
      <c r="E21" s="61"/>
      <c r="F21" s="58"/>
      <c r="G21" s="58"/>
      <c r="H21" s="52"/>
      <c r="I21" s="52" t="s">
        <v>7</v>
      </c>
      <c r="J21" s="52"/>
      <c r="K21" s="58">
        <f>K16*4</f>
        <v>0</v>
      </c>
      <c r="L21" s="58">
        <f>L16*2.5</f>
        <v>0</v>
      </c>
      <c r="M21" s="58">
        <f>M16*1</f>
        <v>0</v>
      </c>
      <c r="N21" s="55"/>
      <c r="O21" s="55"/>
      <c r="P21" s="56">
        <v>2015</v>
      </c>
      <c r="Q21" s="56"/>
      <c r="R21" s="57"/>
      <c r="S21" s="38"/>
      <c r="T21" s="38"/>
      <c r="U21" s="38"/>
      <c r="V21" s="38"/>
      <c r="W21" s="38"/>
      <c r="X21" s="38"/>
      <c r="Y21" s="38"/>
      <c r="Z21" s="38"/>
    </row>
    <row r="22" spans="1:26" x14ac:dyDescent="0.45">
      <c r="A22" s="27"/>
      <c r="B22" s="7"/>
      <c r="C22" s="7"/>
      <c r="D22" s="106" t="str">
        <f t="shared" si="0"/>
        <v/>
      </c>
      <c r="E22" s="61"/>
      <c r="F22" s="58"/>
      <c r="G22" s="58"/>
      <c r="H22" s="52"/>
      <c r="I22" s="52" t="s">
        <v>8</v>
      </c>
      <c r="J22" s="52"/>
      <c r="K22" s="64">
        <f>K17*0.3333</f>
        <v>0</v>
      </c>
      <c r="L22" s="64">
        <f>L17*0.2083</f>
        <v>0</v>
      </c>
      <c r="M22" s="64">
        <f>M17*0.0833</f>
        <v>0</v>
      </c>
      <c r="N22" s="55"/>
      <c r="O22" s="55"/>
      <c r="P22" s="56">
        <v>2014</v>
      </c>
      <c r="Q22" s="56"/>
      <c r="R22" s="57"/>
      <c r="S22" s="38"/>
      <c r="T22" s="38"/>
      <c r="U22" s="38"/>
      <c r="V22" s="38"/>
      <c r="W22" s="38"/>
      <c r="X22" s="38"/>
      <c r="Y22" s="38"/>
      <c r="Z22" s="38"/>
    </row>
    <row r="23" spans="1:26" x14ac:dyDescent="0.45">
      <c r="A23" s="27"/>
      <c r="B23" s="7"/>
      <c r="C23" s="7"/>
      <c r="D23" s="106" t="str">
        <f t="shared" si="0"/>
        <v/>
      </c>
      <c r="E23" s="61"/>
      <c r="F23" s="58"/>
      <c r="G23" s="58"/>
      <c r="H23" s="52"/>
      <c r="I23" s="52"/>
      <c r="J23" s="52"/>
      <c r="K23" s="58"/>
      <c r="L23" s="55"/>
      <c r="M23" s="55"/>
      <c r="N23" s="55"/>
      <c r="O23" s="55"/>
      <c r="P23" s="56">
        <v>2013</v>
      </c>
      <c r="Q23" s="56"/>
      <c r="R23" s="57"/>
      <c r="S23" s="38"/>
      <c r="T23" s="38"/>
      <c r="U23" s="38"/>
      <c r="V23" s="38"/>
      <c r="W23" s="38"/>
      <c r="X23" s="38"/>
      <c r="Y23" s="38"/>
      <c r="Z23" s="38"/>
    </row>
    <row r="24" spans="1:26" x14ac:dyDescent="0.45">
      <c r="A24" s="27"/>
      <c r="B24" s="7"/>
      <c r="C24" s="7"/>
      <c r="D24" s="106" t="str">
        <f t="shared" si="0"/>
        <v/>
      </c>
      <c r="E24" s="61"/>
      <c r="F24" s="58"/>
      <c r="G24" s="58"/>
      <c r="H24" s="65"/>
      <c r="I24" s="65"/>
      <c r="J24" s="65"/>
      <c r="K24" s="182"/>
      <c r="L24" s="63"/>
      <c r="M24" s="55"/>
      <c r="N24" s="55"/>
      <c r="O24" s="55"/>
      <c r="P24" s="56">
        <v>2012</v>
      </c>
      <c r="Q24" s="56"/>
      <c r="R24" s="57"/>
      <c r="S24" s="38"/>
      <c r="T24" s="38"/>
      <c r="U24" s="38"/>
      <c r="V24" s="38"/>
      <c r="W24" s="38"/>
      <c r="X24" s="38"/>
      <c r="Y24" s="38"/>
      <c r="Z24" s="38"/>
    </row>
    <row r="25" spans="1:26" x14ac:dyDescent="0.45">
      <c r="A25" s="27"/>
      <c r="B25" s="7"/>
      <c r="C25" s="7"/>
      <c r="D25" s="106" t="str">
        <f t="shared" si="0"/>
        <v/>
      </c>
      <c r="E25" s="61"/>
      <c r="F25" s="58"/>
      <c r="G25" s="58"/>
      <c r="H25" s="65"/>
      <c r="I25" s="65"/>
      <c r="J25" s="65"/>
      <c r="K25" s="182"/>
      <c r="L25" s="55"/>
      <c r="M25" s="55"/>
      <c r="N25" s="55"/>
      <c r="O25" s="96"/>
      <c r="P25" s="56">
        <v>2011</v>
      </c>
      <c r="Q25" s="56"/>
      <c r="R25" s="57"/>
      <c r="S25" s="38"/>
      <c r="T25" s="38"/>
      <c r="U25" s="38"/>
      <c r="V25" s="38"/>
      <c r="W25" s="38"/>
      <c r="X25" s="38"/>
      <c r="Y25" s="38"/>
      <c r="Z25" s="38"/>
    </row>
    <row r="26" spans="1:26" x14ac:dyDescent="0.45">
      <c r="A26" s="27"/>
      <c r="B26" s="7"/>
      <c r="C26" s="7"/>
      <c r="D26" s="106" t="str">
        <f t="shared" si="0"/>
        <v/>
      </c>
      <c r="E26" s="61"/>
      <c r="F26" s="58"/>
      <c r="G26" s="58"/>
      <c r="H26" s="58"/>
      <c r="I26" s="58"/>
      <c r="J26" s="58"/>
      <c r="K26" s="58"/>
      <c r="L26" s="55"/>
      <c r="M26" s="55"/>
      <c r="N26" s="55"/>
      <c r="O26" s="55"/>
      <c r="P26" s="56">
        <v>2010</v>
      </c>
      <c r="Q26" s="56"/>
      <c r="R26" s="57"/>
      <c r="S26" s="38"/>
      <c r="T26" s="38"/>
      <c r="U26" s="38"/>
      <c r="V26" s="38"/>
      <c r="W26" s="38"/>
      <c r="X26" s="38"/>
      <c r="Y26" s="38"/>
      <c r="Z26" s="38"/>
    </row>
    <row r="27" spans="1:26" x14ac:dyDescent="0.45">
      <c r="A27" s="27"/>
      <c r="B27" s="7"/>
      <c r="C27" s="7"/>
      <c r="D27" s="106" t="str">
        <f t="shared" si="0"/>
        <v/>
      </c>
      <c r="E27" s="61"/>
      <c r="F27" s="58"/>
      <c r="G27" s="58"/>
      <c r="H27" s="58"/>
      <c r="I27" s="58"/>
      <c r="J27" s="58"/>
      <c r="K27" s="67"/>
      <c r="L27" s="55"/>
      <c r="M27" s="55"/>
      <c r="N27" s="55"/>
      <c r="O27" s="55"/>
      <c r="P27" s="56">
        <v>2009</v>
      </c>
      <c r="Q27" s="56"/>
      <c r="R27" s="57"/>
      <c r="S27" s="38"/>
      <c r="T27" s="38"/>
      <c r="U27" s="38"/>
      <c r="V27" s="38"/>
      <c r="W27" s="38"/>
      <c r="X27" s="38"/>
      <c r="Y27" s="38"/>
      <c r="Z27" s="38"/>
    </row>
    <row r="28" spans="1:26" x14ac:dyDescent="0.45">
      <c r="A28" s="27"/>
      <c r="B28" s="7"/>
      <c r="C28" s="7"/>
      <c r="D28" s="106" t="str">
        <f t="shared" si="0"/>
        <v/>
      </c>
      <c r="E28" s="61"/>
      <c r="F28" s="58"/>
      <c r="G28" s="58"/>
      <c r="H28" s="58"/>
      <c r="I28" s="58"/>
      <c r="J28" s="58"/>
      <c r="K28" s="58"/>
      <c r="L28" s="55"/>
      <c r="M28" s="55"/>
      <c r="N28" s="55"/>
      <c r="O28" s="55"/>
      <c r="P28" s="56">
        <v>2008</v>
      </c>
      <c r="Q28" s="56"/>
      <c r="R28" s="57"/>
      <c r="S28" s="38"/>
      <c r="T28" s="38"/>
      <c r="U28" s="38"/>
      <c r="V28" s="38"/>
      <c r="W28" s="38"/>
      <c r="X28" s="38"/>
      <c r="Y28" s="38"/>
      <c r="Z28" s="38"/>
    </row>
    <row r="29" spans="1:26" x14ac:dyDescent="0.45">
      <c r="A29" s="27"/>
      <c r="B29" s="7"/>
      <c r="C29" s="7"/>
      <c r="D29" s="106" t="str">
        <f t="shared" si="0"/>
        <v/>
      </c>
      <c r="E29" s="61"/>
      <c r="F29" s="58"/>
      <c r="G29" s="58"/>
      <c r="H29" s="58"/>
      <c r="I29" s="58"/>
      <c r="J29" s="58"/>
      <c r="K29" s="58"/>
      <c r="L29" s="55"/>
      <c r="M29" s="55"/>
      <c r="N29" s="55"/>
      <c r="O29" s="55"/>
      <c r="P29" s="56">
        <v>2007</v>
      </c>
      <c r="Q29" s="56"/>
      <c r="R29" s="57"/>
      <c r="S29" s="38"/>
      <c r="T29" s="38"/>
      <c r="U29" s="38"/>
      <c r="V29" s="38"/>
      <c r="W29" s="38"/>
      <c r="X29" s="38"/>
      <c r="Y29" s="38"/>
      <c r="Z29" s="38"/>
    </row>
    <row r="30" spans="1:26" x14ac:dyDescent="0.45">
      <c r="A30" s="27"/>
      <c r="B30" s="7"/>
      <c r="C30" s="7"/>
      <c r="D30" s="106" t="str">
        <f t="shared" si="0"/>
        <v/>
      </c>
      <c r="E30" s="61"/>
      <c r="F30" s="58"/>
      <c r="G30" s="58"/>
      <c r="H30" s="58"/>
      <c r="I30" s="58"/>
      <c r="J30" s="58"/>
      <c r="K30" s="58"/>
      <c r="L30" s="55"/>
      <c r="M30" s="55"/>
      <c r="N30" s="55"/>
      <c r="O30" s="55"/>
      <c r="P30" s="56">
        <v>2006</v>
      </c>
      <c r="Q30" s="56"/>
      <c r="R30" s="57"/>
      <c r="S30" s="38"/>
      <c r="T30" s="38"/>
      <c r="U30" s="38"/>
      <c r="V30" s="38"/>
      <c r="W30" s="38"/>
      <c r="X30" s="38"/>
      <c r="Y30" s="38"/>
      <c r="Z30" s="38"/>
    </row>
    <row r="31" spans="1:26" x14ac:dyDescent="0.45">
      <c r="A31" s="27"/>
      <c r="B31" s="7"/>
      <c r="C31" s="7"/>
      <c r="D31" s="106" t="str">
        <f t="shared" si="0"/>
        <v/>
      </c>
      <c r="E31" s="61"/>
      <c r="F31" s="58"/>
      <c r="G31" s="55"/>
      <c r="H31" s="58" t="s">
        <v>101</v>
      </c>
      <c r="I31" s="58" t="s">
        <v>102</v>
      </c>
      <c r="J31" s="58"/>
      <c r="K31" s="58"/>
      <c r="L31" s="55"/>
      <c r="M31" s="55"/>
      <c r="N31" s="55"/>
      <c r="O31" s="55"/>
      <c r="P31" s="56">
        <v>2005</v>
      </c>
      <c r="Q31" s="56"/>
      <c r="R31" s="57"/>
      <c r="S31" s="38"/>
      <c r="T31" s="38"/>
      <c r="U31" s="38"/>
      <c r="V31" s="38"/>
      <c r="W31" s="38"/>
      <c r="X31" s="38"/>
      <c r="Y31" s="38"/>
      <c r="Z31" s="38"/>
    </row>
    <row r="32" spans="1:26" x14ac:dyDescent="0.45">
      <c r="A32" s="27"/>
      <c r="B32" s="7"/>
      <c r="C32" s="7"/>
      <c r="D32" s="106" t="str">
        <f t="shared" si="0"/>
        <v/>
      </c>
      <c r="E32" s="61"/>
      <c r="F32" s="58"/>
      <c r="G32" s="58"/>
      <c r="H32" s="58" t="s">
        <v>103</v>
      </c>
      <c r="I32" s="58" t="s">
        <v>104</v>
      </c>
      <c r="J32" s="58" t="s">
        <v>105</v>
      </c>
      <c r="K32" s="58" t="s">
        <v>106</v>
      </c>
      <c r="L32" s="55" t="s">
        <v>107</v>
      </c>
      <c r="M32" s="55" t="s">
        <v>108</v>
      </c>
      <c r="N32" s="55"/>
      <c r="O32" s="55"/>
      <c r="P32" s="56">
        <v>2004</v>
      </c>
      <c r="Q32" s="56"/>
      <c r="R32" s="57"/>
      <c r="S32" s="38"/>
      <c r="T32" s="38"/>
      <c r="U32" s="38"/>
      <c r="V32" s="38"/>
      <c r="W32" s="38"/>
      <c r="X32" s="38"/>
      <c r="Y32" s="38"/>
      <c r="Z32" s="38"/>
    </row>
    <row r="33" spans="1:26" x14ac:dyDescent="0.45">
      <c r="A33" s="27"/>
      <c r="B33" s="7"/>
      <c r="C33" s="7"/>
      <c r="D33" s="106" t="str">
        <f t="shared" si="0"/>
        <v/>
      </c>
      <c r="E33" s="61"/>
      <c r="F33" s="58"/>
      <c r="G33" s="58"/>
      <c r="H33" s="58"/>
      <c r="I33" s="58"/>
      <c r="J33" s="58"/>
      <c r="K33" s="58"/>
      <c r="L33" s="55"/>
      <c r="M33" s="55"/>
      <c r="N33" s="55"/>
      <c r="O33" s="55"/>
      <c r="P33" s="56">
        <v>2003</v>
      </c>
      <c r="Q33" s="56"/>
      <c r="R33" s="57"/>
      <c r="S33" s="38"/>
      <c r="T33" s="38"/>
      <c r="U33" s="38"/>
      <c r="V33" s="38"/>
      <c r="W33" s="38"/>
      <c r="X33" s="38"/>
      <c r="Y33" s="38"/>
      <c r="Z33" s="38"/>
    </row>
    <row r="34" spans="1:26" x14ac:dyDescent="0.45">
      <c r="A34" s="27"/>
      <c r="B34" s="7"/>
      <c r="C34" s="7"/>
      <c r="D34" s="106" t="str">
        <f t="shared" si="0"/>
        <v/>
      </c>
      <c r="E34" s="61"/>
      <c r="F34" s="58"/>
      <c r="G34" s="58"/>
      <c r="H34" s="58"/>
      <c r="I34" s="58"/>
      <c r="J34" s="58"/>
      <c r="K34" s="58"/>
      <c r="L34" s="55"/>
      <c r="M34" s="55"/>
      <c r="N34" s="55"/>
      <c r="O34" s="55"/>
      <c r="P34" s="56">
        <v>2002</v>
      </c>
      <c r="Q34" s="56"/>
      <c r="R34" s="57"/>
      <c r="S34" s="38"/>
      <c r="T34" s="38"/>
      <c r="U34" s="38"/>
      <c r="V34" s="38"/>
      <c r="W34" s="38"/>
      <c r="X34" s="38"/>
      <c r="Y34" s="38"/>
      <c r="Z34" s="38"/>
    </row>
    <row r="35" spans="1:26" x14ac:dyDescent="0.45">
      <c r="A35" s="27"/>
      <c r="B35" s="7"/>
      <c r="C35" s="7"/>
      <c r="D35" s="106" t="str">
        <f t="shared" si="0"/>
        <v/>
      </c>
      <c r="E35" s="61"/>
      <c r="F35" s="58"/>
      <c r="G35" s="58"/>
      <c r="H35" s="58"/>
      <c r="I35" s="97"/>
      <c r="J35" s="97"/>
      <c r="K35" s="107"/>
      <c r="L35" s="38"/>
      <c r="M35" s="38"/>
      <c r="N35" s="38"/>
      <c r="O35" s="38"/>
      <c r="P35" s="56">
        <v>2001</v>
      </c>
      <c r="Q35" s="56"/>
      <c r="R35" s="57"/>
      <c r="S35" s="38"/>
      <c r="T35" s="38"/>
      <c r="U35" s="38"/>
      <c r="V35" s="38"/>
      <c r="W35" s="38"/>
      <c r="X35" s="38"/>
      <c r="Y35" s="38"/>
      <c r="Z35" s="38"/>
    </row>
    <row r="36" spans="1:26" x14ac:dyDescent="0.45">
      <c r="A36" s="27"/>
      <c r="B36" s="7"/>
      <c r="C36" s="7"/>
      <c r="D36" s="106" t="str">
        <f t="shared" si="0"/>
        <v/>
      </c>
      <c r="E36" s="61"/>
      <c r="F36" s="58"/>
      <c r="G36" s="58"/>
      <c r="H36" s="58"/>
      <c r="I36" s="97"/>
      <c r="J36" s="97"/>
      <c r="K36" s="107"/>
      <c r="L36" s="38"/>
      <c r="M36" s="38"/>
      <c r="N36" s="38"/>
      <c r="O36" s="38"/>
      <c r="P36" s="56">
        <v>2000</v>
      </c>
      <c r="Q36" s="56"/>
      <c r="R36" s="57"/>
      <c r="S36" s="38"/>
      <c r="T36" s="38"/>
      <c r="U36" s="38"/>
      <c r="V36" s="38"/>
      <c r="W36" s="38"/>
      <c r="X36" s="38"/>
      <c r="Y36" s="38"/>
      <c r="Z36" s="38"/>
    </row>
    <row r="37" spans="1:26" x14ac:dyDescent="0.45">
      <c r="A37" s="27"/>
      <c r="B37" s="7"/>
      <c r="C37" s="7"/>
      <c r="D37" s="106" t="str">
        <f t="shared" si="0"/>
        <v/>
      </c>
      <c r="E37" s="61"/>
      <c r="F37" s="58"/>
      <c r="G37" s="58"/>
      <c r="H37" s="58"/>
      <c r="I37" s="107"/>
      <c r="J37" s="107"/>
      <c r="K37" s="107"/>
      <c r="L37" s="38"/>
      <c r="M37" s="38"/>
      <c r="N37" s="38"/>
      <c r="O37" s="38"/>
      <c r="P37" s="56">
        <v>1999</v>
      </c>
      <c r="Q37" s="56"/>
      <c r="R37" s="57"/>
      <c r="S37" s="38"/>
      <c r="T37" s="38"/>
      <c r="U37" s="38"/>
      <c r="V37" s="38"/>
      <c r="W37" s="38"/>
      <c r="X37" s="38"/>
      <c r="Y37" s="38"/>
      <c r="Z37" s="38"/>
    </row>
    <row r="38" spans="1:26" x14ac:dyDescent="0.45">
      <c r="A38" s="27"/>
      <c r="B38" s="7"/>
      <c r="C38" s="7"/>
      <c r="D38" s="106" t="str">
        <f t="shared" si="0"/>
        <v/>
      </c>
      <c r="E38" s="61"/>
      <c r="F38" s="58"/>
      <c r="G38" s="58"/>
      <c r="H38" s="58"/>
      <c r="I38" s="107"/>
      <c r="J38" s="107"/>
      <c r="K38" s="107"/>
      <c r="L38" s="38"/>
      <c r="M38" s="38"/>
      <c r="N38" s="38"/>
      <c r="O38" s="38"/>
      <c r="P38" s="56">
        <v>1998</v>
      </c>
      <c r="Q38" s="56"/>
      <c r="R38" s="57"/>
      <c r="S38" s="38"/>
      <c r="T38" s="38"/>
      <c r="U38" s="38"/>
      <c r="V38" s="38"/>
      <c r="W38" s="38"/>
      <c r="X38" s="38"/>
      <c r="Y38" s="38"/>
      <c r="Z38" s="38"/>
    </row>
    <row r="39" spans="1:26" x14ac:dyDescent="0.45">
      <c r="A39" s="27"/>
      <c r="B39" s="7"/>
      <c r="C39" s="7"/>
      <c r="D39" s="106" t="str">
        <f t="shared" si="0"/>
        <v/>
      </c>
      <c r="E39" s="61"/>
      <c r="F39" s="58"/>
      <c r="G39" s="58"/>
      <c r="H39" s="58"/>
      <c r="I39" s="107"/>
      <c r="J39" s="107"/>
      <c r="K39" s="107"/>
      <c r="L39" s="38"/>
      <c r="M39" s="38"/>
      <c r="N39" s="38"/>
      <c r="O39" s="38"/>
      <c r="P39" s="56">
        <v>1997</v>
      </c>
      <c r="Q39" s="56"/>
      <c r="R39" s="57"/>
      <c r="S39" s="38"/>
      <c r="T39" s="38"/>
      <c r="U39" s="38"/>
      <c r="V39" s="38"/>
      <c r="W39" s="38"/>
      <c r="X39" s="38"/>
      <c r="Y39" s="38"/>
      <c r="Z39" s="38"/>
    </row>
    <row r="40" spans="1:26" x14ac:dyDescent="0.45">
      <c r="A40" s="27"/>
      <c r="B40" s="7"/>
      <c r="C40" s="7"/>
      <c r="D40" s="106" t="str">
        <f t="shared" si="0"/>
        <v/>
      </c>
      <c r="E40" s="61"/>
      <c r="F40" s="58"/>
      <c r="G40" s="58"/>
      <c r="H40" s="58"/>
      <c r="I40" s="107"/>
      <c r="J40" s="107"/>
      <c r="K40" s="107"/>
      <c r="L40" s="38"/>
      <c r="M40" s="38"/>
      <c r="N40" s="38"/>
      <c r="O40" s="38"/>
      <c r="P40" s="56">
        <v>1996</v>
      </c>
      <c r="Q40" s="56"/>
      <c r="R40" s="57"/>
      <c r="S40" s="38"/>
      <c r="T40" s="38"/>
      <c r="U40" s="38"/>
      <c r="V40" s="38"/>
      <c r="W40" s="38"/>
      <c r="X40" s="38"/>
      <c r="Y40" s="38"/>
      <c r="Z40" s="38"/>
    </row>
    <row r="41" spans="1:26" x14ac:dyDescent="0.45">
      <c r="A41" s="27"/>
      <c r="B41" s="7"/>
      <c r="C41" s="7"/>
      <c r="D41" s="106" t="str">
        <f t="shared" si="0"/>
        <v/>
      </c>
      <c r="E41" s="61"/>
      <c r="F41" s="58"/>
      <c r="G41" s="58"/>
      <c r="H41" s="58"/>
      <c r="I41" s="107"/>
      <c r="J41" s="107"/>
      <c r="K41" s="107"/>
      <c r="L41" s="38"/>
      <c r="M41" s="38"/>
      <c r="N41" s="38"/>
      <c r="O41" s="38"/>
      <c r="P41" s="56">
        <v>1995</v>
      </c>
      <c r="Q41" s="56"/>
      <c r="R41" s="57"/>
      <c r="S41" s="38"/>
      <c r="T41" s="38"/>
      <c r="U41" s="38"/>
      <c r="V41" s="38"/>
      <c r="W41" s="38"/>
      <c r="X41" s="38"/>
      <c r="Y41" s="38"/>
      <c r="Z41" s="38"/>
    </row>
    <row r="42" spans="1:26" x14ac:dyDescent="0.45">
      <c r="A42" s="27"/>
      <c r="B42" s="7"/>
      <c r="C42" s="7"/>
      <c r="D42" s="106" t="str">
        <f t="shared" si="0"/>
        <v/>
      </c>
      <c r="E42" s="61"/>
      <c r="F42" s="58"/>
      <c r="G42" s="58"/>
      <c r="H42" s="58"/>
      <c r="I42" s="107"/>
      <c r="J42" s="107"/>
      <c r="K42" s="107"/>
      <c r="L42" s="38"/>
      <c r="M42" s="38"/>
      <c r="N42" s="38"/>
      <c r="O42" s="38"/>
      <c r="P42" s="56">
        <v>1994</v>
      </c>
      <c r="Q42" s="56"/>
      <c r="R42" s="57"/>
      <c r="S42" s="38"/>
      <c r="T42" s="38"/>
      <c r="U42" s="38"/>
      <c r="V42" s="38"/>
      <c r="W42" s="38"/>
      <c r="X42" s="38"/>
      <c r="Y42" s="38"/>
      <c r="Z42" s="38"/>
    </row>
    <row r="43" spans="1:26" x14ac:dyDescent="0.45">
      <c r="A43" s="27"/>
      <c r="B43" s="7"/>
      <c r="C43" s="7"/>
      <c r="D43" s="106" t="str">
        <f t="shared" si="0"/>
        <v/>
      </c>
      <c r="E43" s="61"/>
      <c r="F43" s="58"/>
      <c r="G43" s="58"/>
      <c r="H43" s="58"/>
      <c r="I43" s="107"/>
      <c r="J43" s="107"/>
      <c r="K43" s="107"/>
      <c r="L43" s="38"/>
      <c r="M43" s="38"/>
      <c r="N43" s="38"/>
      <c r="O43" s="38"/>
      <c r="P43" s="56">
        <v>1993</v>
      </c>
      <c r="Q43" s="56"/>
      <c r="R43" s="57"/>
      <c r="S43" s="38"/>
      <c r="T43" s="38"/>
      <c r="U43" s="38"/>
      <c r="V43" s="38"/>
      <c r="W43" s="38"/>
      <c r="X43" s="38"/>
      <c r="Y43" s="38"/>
      <c r="Z43" s="38"/>
    </row>
    <row r="44" spans="1:26" x14ac:dyDescent="0.45">
      <c r="A44" s="27"/>
      <c r="B44" s="7"/>
      <c r="C44" s="7"/>
      <c r="D44" s="106" t="str">
        <f t="shared" si="0"/>
        <v/>
      </c>
      <c r="E44" s="61"/>
      <c r="F44" s="58"/>
      <c r="G44" s="58"/>
      <c r="H44" s="58"/>
      <c r="I44" s="107"/>
      <c r="J44" s="107"/>
      <c r="K44" s="107"/>
      <c r="L44" s="38"/>
      <c r="M44" s="38"/>
      <c r="N44" s="38"/>
      <c r="O44" s="38"/>
      <c r="P44" s="56">
        <v>1992</v>
      </c>
      <c r="Q44" s="56"/>
      <c r="R44" s="57"/>
      <c r="S44" s="38"/>
      <c r="T44" s="38"/>
      <c r="U44" s="38"/>
      <c r="V44" s="38"/>
      <c r="W44" s="38"/>
      <c r="X44" s="38"/>
      <c r="Y44" s="38"/>
      <c r="Z44" s="38"/>
    </row>
    <row r="45" spans="1:26" x14ac:dyDescent="0.45">
      <c r="A45" s="27"/>
      <c r="B45" s="7"/>
      <c r="C45" s="7"/>
      <c r="D45" s="106" t="str">
        <f t="shared" si="0"/>
        <v/>
      </c>
      <c r="E45" s="61"/>
      <c r="F45" s="58"/>
      <c r="G45" s="58"/>
      <c r="H45" s="58"/>
      <c r="I45" s="107"/>
      <c r="J45" s="107"/>
      <c r="K45" s="107"/>
      <c r="L45" s="38"/>
      <c r="M45" s="38"/>
      <c r="N45" s="38"/>
      <c r="O45" s="38"/>
      <c r="P45" s="56">
        <v>1991</v>
      </c>
      <c r="Q45" s="56"/>
      <c r="R45" s="57"/>
      <c r="S45" s="38"/>
      <c r="T45" s="38"/>
      <c r="U45" s="38"/>
      <c r="V45" s="38"/>
      <c r="W45" s="38"/>
      <c r="X45" s="38"/>
      <c r="Y45" s="38"/>
      <c r="Z45" s="38"/>
    </row>
    <row r="46" spans="1:26" x14ac:dyDescent="0.45">
      <c r="A46" s="27"/>
      <c r="B46" s="7"/>
      <c r="C46" s="7"/>
      <c r="D46" s="106" t="str">
        <f t="shared" si="0"/>
        <v/>
      </c>
      <c r="E46" s="61"/>
      <c r="F46" s="58"/>
      <c r="G46" s="58"/>
      <c r="H46" s="58"/>
      <c r="I46" s="107"/>
      <c r="J46" s="107"/>
      <c r="K46" s="107"/>
      <c r="L46" s="38"/>
      <c r="M46" s="38"/>
      <c r="N46" s="38"/>
      <c r="O46" s="38"/>
      <c r="P46" s="56">
        <v>1990</v>
      </c>
      <c r="Q46" s="56"/>
      <c r="R46" s="57"/>
      <c r="S46" s="38"/>
      <c r="T46" s="38"/>
      <c r="U46" s="38"/>
      <c r="V46" s="38"/>
      <c r="W46" s="38"/>
      <c r="X46" s="38"/>
      <c r="Y46" s="38"/>
      <c r="Z46" s="38"/>
    </row>
    <row r="47" spans="1:26" x14ac:dyDescent="0.45">
      <c r="A47" s="27"/>
      <c r="B47" s="7"/>
      <c r="C47" s="7"/>
      <c r="D47" s="106" t="str">
        <f t="shared" si="0"/>
        <v/>
      </c>
      <c r="E47" s="61"/>
      <c r="F47" s="58"/>
      <c r="G47" s="58"/>
      <c r="H47" s="58"/>
      <c r="I47" s="107"/>
      <c r="J47" s="107"/>
      <c r="K47" s="107"/>
      <c r="L47" s="38"/>
      <c r="M47" s="38"/>
      <c r="N47" s="38"/>
      <c r="O47" s="38"/>
      <c r="P47" s="56">
        <v>1989</v>
      </c>
      <c r="Q47" s="56"/>
      <c r="R47" s="57"/>
      <c r="S47" s="38"/>
      <c r="T47" s="38"/>
      <c r="U47" s="38"/>
      <c r="V47" s="38"/>
      <c r="W47" s="38"/>
      <c r="X47" s="38"/>
      <c r="Y47" s="38"/>
      <c r="Z47" s="38"/>
    </row>
    <row r="48" spans="1:26" x14ac:dyDescent="0.45">
      <c r="A48" s="27"/>
      <c r="B48" s="8"/>
      <c r="C48" s="8"/>
      <c r="D48" s="106" t="str">
        <f t="shared" si="0"/>
        <v/>
      </c>
      <c r="E48" s="61"/>
      <c r="F48" s="58"/>
      <c r="G48" s="55"/>
      <c r="H48" s="55"/>
      <c r="I48" s="38"/>
      <c r="J48" s="38"/>
      <c r="K48" s="38"/>
      <c r="L48" s="38"/>
      <c r="M48" s="38"/>
      <c r="N48" s="38"/>
      <c r="O48" s="38"/>
      <c r="P48" s="56">
        <v>1988</v>
      </c>
      <c r="Q48" s="56"/>
      <c r="R48" s="57"/>
      <c r="S48" s="38"/>
      <c r="T48" s="38"/>
      <c r="U48" s="38"/>
      <c r="V48" s="38"/>
      <c r="W48" s="38"/>
      <c r="X48" s="38"/>
      <c r="Y48" s="38"/>
      <c r="Z48" s="38"/>
    </row>
    <row r="49" spans="1:26" x14ac:dyDescent="0.45">
      <c r="A49" s="27"/>
      <c r="B49" s="8"/>
      <c r="C49" s="8"/>
      <c r="D49" s="106" t="str">
        <f t="shared" si="0"/>
        <v/>
      </c>
      <c r="E49" s="61"/>
      <c r="F49" s="58"/>
      <c r="G49" s="55"/>
      <c r="H49" s="55"/>
      <c r="I49" s="38"/>
      <c r="J49" s="38"/>
      <c r="K49" s="38"/>
      <c r="L49" s="38"/>
      <c r="M49" s="38"/>
      <c r="N49" s="38"/>
      <c r="O49" s="38"/>
      <c r="P49" s="56">
        <v>1987</v>
      </c>
      <c r="Q49" s="56"/>
      <c r="R49" s="57"/>
      <c r="S49" s="38"/>
      <c r="T49" s="38"/>
      <c r="U49" s="38"/>
      <c r="V49" s="38"/>
      <c r="W49" s="38"/>
      <c r="X49" s="38"/>
      <c r="Y49" s="38"/>
      <c r="Z49" s="38"/>
    </row>
    <row r="50" spans="1:26" x14ac:dyDescent="0.45">
      <c r="A50" s="27"/>
      <c r="B50" s="8"/>
      <c r="C50" s="8"/>
      <c r="D50" s="106" t="str">
        <f t="shared" si="0"/>
        <v/>
      </c>
      <c r="E50" s="61"/>
      <c r="F50" s="58"/>
      <c r="G50" s="55"/>
      <c r="H50" s="55"/>
      <c r="I50" s="38"/>
      <c r="J50" s="38"/>
      <c r="K50" s="38"/>
      <c r="L50" s="38"/>
      <c r="M50" s="38"/>
      <c r="N50" s="38"/>
      <c r="O50" s="38"/>
      <c r="P50" s="56">
        <v>1986</v>
      </c>
      <c r="Q50" s="56"/>
      <c r="R50" s="57"/>
      <c r="S50" s="38"/>
      <c r="T50" s="38"/>
      <c r="U50" s="38"/>
      <c r="V50" s="38"/>
      <c r="W50" s="38"/>
      <c r="X50" s="38"/>
      <c r="Y50" s="38"/>
      <c r="Z50" s="38"/>
    </row>
    <row r="51" spans="1:26" x14ac:dyDescent="0.45">
      <c r="A51" s="27"/>
      <c r="B51" s="8"/>
      <c r="C51" s="8"/>
      <c r="D51" s="106" t="str">
        <f t="shared" si="0"/>
        <v/>
      </c>
      <c r="E51" s="61"/>
      <c r="F51" s="58"/>
      <c r="G51" s="55"/>
      <c r="H51" s="55"/>
      <c r="I51" s="38"/>
      <c r="J51" s="38"/>
      <c r="K51" s="38"/>
      <c r="L51" s="38"/>
      <c r="M51" s="38"/>
      <c r="N51" s="38"/>
      <c r="O51" s="38"/>
      <c r="P51" s="56">
        <v>1985</v>
      </c>
      <c r="Q51" s="56"/>
      <c r="R51" s="57"/>
      <c r="S51" s="38"/>
      <c r="T51" s="38"/>
      <c r="U51" s="38"/>
      <c r="V51" s="38"/>
      <c r="W51" s="38"/>
      <c r="X51" s="38"/>
      <c r="Y51" s="38"/>
      <c r="Z51" s="38"/>
    </row>
    <row r="52" spans="1:26" x14ac:dyDescent="0.45">
      <c r="A52" s="27"/>
      <c r="B52" s="8"/>
      <c r="C52" s="8"/>
      <c r="D52" s="106" t="str">
        <f t="shared" si="0"/>
        <v/>
      </c>
      <c r="E52" s="61"/>
      <c r="F52" s="58"/>
      <c r="G52" s="55"/>
      <c r="H52" s="55"/>
      <c r="I52" s="38"/>
      <c r="J52" s="38"/>
      <c r="K52" s="38"/>
      <c r="L52" s="38"/>
      <c r="M52" s="38"/>
      <c r="N52" s="38"/>
      <c r="O52" s="38"/>
      <c r="P52" s="56"/>
      <c r="Q52" s="56"/>
      <c r="R52" s="57"/>
      <c r="S52" s="38"/>
      <c r="T52" s="38"/>
      <c r="U52" s="38"/>
      <c r="V52" s="38"/>
      <c r="W52" s="38"/>
      <c r="X52" s="38"/>
      <c r="Y52" s="38"/>
      <c r="Z52" s="38"/>
    </row>
    <row r="53" spans="1:26" x14ac:dyDescent="0.45">
      <c r="A53" s="27"/>
      <c r="B53" s="8"/>
      <c r="C53" s="8"/>
      <c r="D53" s="106" t="str">
        <f t="shared" si="0"/>
        <v/>
      </c>
      <c r="E53" s="61"/>
      <c r="F53" s="58"/>
      <c r="G53" s="55"/>
      <c r="H53" s="55"/>
      <c r="I53" s="38"/>
      <c r="J53" s="38"/>
      <c r="K53" s="38"/>
      <c r="L53" s="38"/>
      <c r="M53" s="38"/>
      <c r="N53" s="38"/>
      <c r="O53" s="38"/>
      <c r="P53" s="56"/>
      <c r="Q53" s="56"/>
      <c r="R53" s="57"/>
      <c r="S53" s="38"/>
      <c r="T53" s="38"/>
      <c r="U53" s="38"/>
      <c r="V53" s="38"/>
      <c r="W53" s="38"/>
      <c r="X53" s="38"/>
      <c r="Y53" s="38"/>
      <c r="Z53" s="38"/>
    </row>
    <row r="54" spans="1:26" x14ac:dyDescent="0.45">
      <c r="A54" s="27"/>
      <c r="B54" s="8"/>
      <c r="C54" s="8"/>
      <c r="D54" s="106" t="str">
        <f t="shared" si="0"/>
        <v/>
      </c>
      <c r="E54" s="61"/>
      <c r="F54" s="58"/>
      <c r="G54" s="55"/>
      <c r="H54" s="55"/>
      <c r="I54" s="38"/>
      <c r="J54" s="38"/>
      <c r="K54" s="38"/>
      <c r="L54" s="38"/>
      <c r="M54" s="38"/>
      <c r="N54" s="38"/>
      <c r="O54" s="38"/>
      <c r="P54" s="56"/>
      <c r="Q54" s="56"/>
      <c r="R54" s="57"/>
      <c r="S54" s="38"/>
      <c r="T54" s="38"/>
      <c r="U54" s="38"/>
      <c r="V54" s="38"/>
      <c r="W54" s="38"/>
      <c r="X54" s="38"/>
      <c r="Y54" s="38"/>
      <c r="Z54" s="38"/>
    </row>
    <row r="55" spans="1:26" x14ac:dyDescent="0.45">
      <c r="A55" s="27"/>
      <c r="B55" s="8"/>
      <c r="C55" s="8"/>
      <c r="D55" s="106" t="str">
        <f t="shared" si="0"/>
        <v/>
      </c>
      <c r="E55" s="61"/>
      <c r="F55" s="58"/>
      <c r="G55" s="55"/>
      <c r="H55" s="55"/>
      <c r="I55" s="38"/>
      <c r="J55" s="38"/>
      <c r="K55" s="38"/>
      <c r="L55" s="38"/>
      <c r="M55" s="38"/>
      <c r="N55" s="38"/>
      <c r="O55" s="38"/>
      <c r="P55" s="56"/>
      <c r="Q55" s="56"/>
      <c r="R55" s="57"/>
      <c r="S55" s="38"/>
      <c r="T55" s="38"/>
      <c r="U55" s="38"/>
      <c r="V55" s="38"/>
      <c r="W55" s="38"/>
      <c r="X55" s="38"/>
      <c r="Y55" s="38"/>
      <c r="Z55" s="38"/>
    </row>
    <row r="56" spans="1:26" x14ac:dyDescent="0.45">
      <c r="A56" s="27"/>
      <c r="B56" s="8"/>
      <c r="C56" s="8"/>
      <c r="D56" s="106" t="str">
        <f t="shared" si="0"/>
        <v/>
      </c>
      <c r="E56" s="61"/>
      <c r="F56" s="58"/>
      <c r="G56" s="55"/>
      <c r="H56" s="55"/>
      <c r="I56" s="38"/>
      <c r="J56" s="38"/>
      <c r="K56" s="38"/>
      <c r="L56" s="38"/>
      <c r="M56" s="38"/>
      <c r="N56" s="38"/>
      <c r="O56" s="38"/>
      <c r="P56" s="56"/>
      <c r="Q56" s="56"/>
      <c r="R56" s="57"/>
      <c r="S56" s="38"/>
      <c r="T56" s="38"/>
      <c r="U56" s="38"/>
      <c r="V56" s="38"/>
      <c r="W56" s="38"/>
      <c r="X56" s="38"/>
      <c r="Y56" s="38"/>
      <c r="Z56" s="38"/>
    </row>
    <row r="57" spans="1:26" x14ac:dyDescent="0.45">
      <c r="A57" s="27"/>
      <c r="B57" s="8"/>
      <c r="C57" s="8"/>
      <c r="D57" s="106" t="str">
        <f t="shared" si="0"/>
        <v/>
      </c>
      <c r="E57" s="61"/>
      <c r="F57" s="58"/>
      <c r="G57" s="55"/>
      <c r="H57" s="55"/>
      <c r="I57" s="38"/>
      <c r="J57" s="38"/>
      <c r="K57" s="38"/>
      <c r="L57" s="38"/>
      <c r="M57" s="38"/>
      <c r="N57" s="38"/>
      <c r="O57" s="38"/>
      <c r="P57" s="56"/>
      <c r="Q57" s="56"/>
      <c r="R57" s="57"/>
      <c r="S57" s="38"/>
      <c r="T57" s="38"/>
      <c r="U57" s="38"/>
      <c r="V57" s="38"/>
      <c r="W57" s="38"/>
      <c r="X57" s="38"/>
      <c r="Y57" s="38"/>
      <c r="Z57" s="38"/>
    </row>
    <row r="58" spans="1:26" x14ac:dyDescent="0.45">
      <c r="A58" s="27"/>
      <c r="B58" s="8"/>
      <c r="C58" s="8"/>
      <c r="D58" s="106" t="str">
        <f t="shared" si="0"/>
        <v/>
      </c>
      <c r="E58" s="61"/>
      <c r="F58" s="58"/>
      <c r="G58" s="55"/>
      <c r="H58" s="55"/>
      <c r="I58" s="38"/>
      <c r="J58" s="38"/>
      <c r="K58" s="38"/>
      <c r="L58" s="38"/>
      <c r="M58" s="38"/>
      <c r="N58" s="38"/>
      <c r="O58" s="38"/>
      <c r="P58" s="56"/>
      <c r="Q58" s="56"/>
      <c r="R58" s="57"/>
      <c r="S58" s="38"/>
      <c r="T58" s="38"/>
      <c r="U58" s="38"/>
      <c r="V58" s="38"/>
      <c r="W58" s="38"/>
      <c r="X58" s="38"/>
      <c r="Y58" s="38"/>
      <c r="Z58" s="38"/>
    </row>
    <row r="59" spans="1:26" x14ac:dyDescent="0.45">
      <c r="A59" s="27"/>
      <c r="B59" s="8"/>
      <c r="C59" s="8"/>
      <c r="D59" s="106" t="str">
        <f t="shared" si="0"/>
        <v/>
      </c>
      <c r="E59" s="61"/>
      <c r="F59" s="58"/>
      <c r="G59" s="55"/>
      <c r="H59" s="55"/>
      <c r="I59" s="38"/>
      <c r="J59" s="38"/>
      <c r="K59" s="38"/>
      <c r="L59" s="38"/>
      <c r="M59" s="38"/>
      <c r="N59" s="38"/>
      <c r="O59" s="38"/>
      <c r="P59" s="56"/>
      <c r="Q59" s="56"/>
      <c r="R59" s="57"/>
      <c r="S59" s="38"/>
      <c r="T59" s="38"/>
      <c r="U59" s="38"/>
      <c r="V59" s="38"/>
      <c r="W59" s="38"/>
      <c r="X59" s="38"/>
      <c r="Y59" s="38"/>
      <c r="Z59" s="38"/>
    </row>
    <row r="60" spans="1:26" x14ac:dyDescent="0.45">
      <c r="A60" s="27"/>
      <c r="B60" s="8"/>
      <c r="C60" s="8"/>
      <c r="D60" s="106" t="str">
        <f t="shared" si="0"/>
        <v/>
      </c>
      <c r="E60" s="61"/>
      <c r="F60" s="58"/>
      <c r="G60" s="55"/>
      <c r="H60" s="55"/>
      <c r="I60" s="38"/>
      <c r="J60" s="38"/>
      <c r="K60" s="38"/>
      <c r="L60" s="38"/>
      <c r="M60" s="38"/>
      <c r="N60" s="38"/>
      <c r="O60" s="38"/>
      <c r="P60" s="56"/>
      <c r="Q60" s="56"/>
      <c r="R60" s="57"/>
      <c r="S60" s="38"/>
      <c r="T60" s="38"/>
      <c r="U60" s="38"/>
      <c r="V60" s="38"/>
      <c r="W60" s="38"/>
      <c r="X60" s="38"/>
      <c r="Y60" s="38"/>
      <c r="Z60" s="38"/>
    </row>
    <row r="61" spans="1:26" x14ac:dyDescent="0.45">
      <c r="A61" s="27"/>
      <c r="B61" s="8"/>
      <c r="C61" s="8"/>
      <c r="D61" s="106" t="str">
        <f t="shared" si="0"/>
        <v/>
      </c>
      <c r="E61" s="61"/>
      <c r="F61" s="58"/>
      <c r="G61" s="55"/>
      <c r="H61" s="55"/>
      <c r="I61" s="38"/>
      <c r="J61" s="38"/>
      <c r="K61" s="38"/>
      <c r="L61" s="38"/>
      <c r="M61" s="38"/>
      <c r="N61" s="38"/>
      <c r="O61" s="38"/>
      <c r="P61" s="56"/>
      <c r="Q61" s="56"/>
      <c r="R61" s="57"/>
      <c r="S61" s="38"/>
      <c r="T61" s="38"/>
      <c r="U61" s="38"/>
      <c r="V61" s="38"/>
      <c r="W61" s="38"/>
      <c r="X61" s="38"/>
      <c r="Y61" s="38"/>
      <c r="Z61" s="38"/>
    </row>
    <row r="62" spans="1:26" x14ac:dyDescent="0.45">
      <c r="A62" s="27"/>
      <c r="B62" s="8"/>
      <c r="C62" s="8"/>
      <c r="D62" s="106" t="str">
        <f t="shared" si="0"/>
        <v/>
      </c>
      <c r="E62" s="61"/>
      <c r="F62" s="58"/>
      <c r="G62" s="55"/>
      <c r="H62" s="55"/>
      <c r="I62" s="38"/>
      <c r="J62" s="38"/>
      <c r="K62" s="38"/>
      <c r="L62" s="38"/>
      <c r="M62" s="38"/>
      <c r="N62" s="38"/>
      <c r="O62" s="38"/>
      <c r="P62" s="56"/>
      <c r="Q62" s="56"/>
      <c r="R62" s="57"/>
      <c r="S62" s="38"/>
      <c r="T62" s="38"/>
      <c r="U62" s="38"/>
      <c r="V62" s="38"/>
      <c r="W62" s="38"/>
      <c r="X62" s="38"/>
      <c r="Y62" s="38"/>
      <c r="Z62" s="38"/>
    </row>
    <row r="63" spans="1:26" x14ac:dyDescent="0.45">
      <c r="A63" s="27"/>
      <c r="B63" s="8"/>
      <c r="C63" s="8"/>
      <c r="D63" s="106" t="str">
        <f t="shared" si="0"/>
        <v/>
      </c>
      <c r="E63" s="61"/>
      <c r="F63" s="58"/>
      <c r="G63" s="55"/>
      <c r="H63" s="55"/>
      <c r="I63" s="38"/>
      <c r="J63" s="38"/>
      <c r="K63" s="38"/>
      <c r="L63" s="38"/>
      <c r="M63" s="38"/>
      <c r="N63" s="38"/>
      <c r="O63" s="38"/>
      <c r="P63" s="56"/>
      <c r="Q63" s="56"/>
      <c r="R63" s="57"/>
      <c r="S63" s="38"/>
      <c r="T63" s="38"/>
      <c r="U63" s="38"/>
      <c r="V63" s="38"/>
      <c r="W63" s="38"/>
      <c r="X63" s="38"/>
      <c r="Y63" s="38"/>
      <c r="Z63" s="38"/>
    </row>
    <row r="64" spans="1:26" ht="14.65" thickBot="1" x14ac:dyDescent="0.5">
      <c r="A64" s="29"/>
      <c r="B64" s="9"/>
      <c r="C64" s="9"/>
      <c r="D64" s="108" t="str">
        <f t="shared" si="0"/>
        <v/>
      </c>
      <c r="E64" s="61"/>
      <c r="F64" s="58"/>
      <c r="G64" s="55"/>
      <c r="H64" s="55"/>
      <c r="I64" s="38"/>
      <c r="J64" s="38"/>
      <c r="K64" s="38"/>
      <c r="L64" s="38"/>
      <c r="M64" s="38"/>
      <c r="N64" s="38"/>
      <c r="O64" s="38"/>
      <c r="P64" s="56"/>
      <c r="Q64" s="56"/>
      <c r="R64" s="57"/>
      <c r="S64" s="38"/>
      <c r="T64" s="38"/>
      <c r="U64" s="38"/>
      <c r="V64" s="38"/>
      <c r="W64" s="38"/>
      <c r="X64" s="38"/>
      <c r="Y64" s="38"/>
      <c r="Z64" s="38"/>
    </row>
    <row r="65" spans="1:26" x14ac:dyDescent="0.45">
      <c r="A65" s="38"/>
      <c r="B65" s="38"/>
      <c r="C65" s="38"/>
      <c r="D65" s="38"/>
      <c r="E65" s="55"/>
      <c r="F65" s="55"/>
      <c r="G65" s="55"/>
      <c r="H65" s="55"/>
      <c r="I65" s="38"/>
      <c r="J65" s="38"/>
      <c r="K65" s="38"/>
      <c r="L65" s="38"/>
      <c r="M65" s="38"/>
      <c r="N65" s="38"/>
      <c r="O65" s="38"/>
      <c r="P65" s="56"/>
      <c r="Q65" s="56"/>
      <c r="R65" s="57"/>
      <c r="S65" s="38"/>
      <c r="T65" s="38"/>
      <c r="U65" s="38"/>
      <c r="V65" s="38"/>
      <c r="W65" s="38"/>
      <c r="X65" s="38"/>
      <c r="Y65" s="38"/>
      <c r="Z65" s="38"/>
    </row>
    <row r="66" spans="1:26" x14ac:dyDescent="0.45">
      <c r="E66" s="55"/>
      <c r="F66" s="55"/>
      <c r="G66" s="55"/>
      <c r="H66" s="55"/>
      <c r="P66" s="56"/>
      <c r="Q66" s="56"/>
      <c r="R66" s="57"/>
    </row>
    <row r="67" spans="1:26" x14ac:dyDescent="0.45">
      <c r="E67" s="55"/>
      <c r="F67" s="55"/>
      <c r="G67" s="55"/>
      <c r="H67" s="55"/>
      <c r="P67" s="56"/>
      <c r="Q67" s="56"/>
      <c r="R67" s="57"/>
    </row>
    <row r="68" spans="1:26" x14ac:dyDescent="0.45">
      <c r="A68" s="183"/>
      <c r="B68" s="183"/>
      <c r="C68" s="183"/>
      <c r="D68" s="183"/>
      <c r="E68" s="183"/>
      <c r="F68" s="183"/>
      <c r="G68" s="68"/>
      <c r="H68" s="38"/>
      <c r="I68" s="38"/>
      <c r="P68" s="56"/>
      <c r="Q68" s="56"/>
      <c r="R68" s="57"/>
    </row>
    <row r="69" spans="1:26" x14ac:dyDescent="0.45">
      <c r="A69" s="181"/>
      <c r="B69" s="181"/>
      <c r="C69" s="181"/>
      <c r="D69" s="181"/>
      <c r="E69" s="181"/>
      <c r="F69" s="181"/>
      <c r="G69" s="69"/>
      <c r="P69" s="56"/>
      <c r="Q69" s="56"/>
      <c r="R69" s="57"/>
    </row>
    <row r="70" spans="1:26" x14ac:dyDescent="0.45">
      <c r="A70" s="181"/>
      <c r="B70" s="181"/>
      <c r="C70" s="181"/>
      <c r="D70" s="181"/>
      <c r="E70" s="181"/>
      <c r="F70" s="181"/>
      <c r="G70" s="69"/>
      <c r="P70" s="56"/>
      <c r="Q70" s="56"/>
      <c r="R70" s="57"/>
    </row>
    <row r="71" spans="1:26" x14ac:dyDescent="0.45">
      <c r="A71" s="181"/>
      <c r="B71" s="181"/>
      <c r="C71" s="181"/>
      <c r="D71" s="181"/>
      <c r="E71" s="181"/>
      <c r="F71" s="181"/>
      <c r="G71" s="69"/>
      <c r="P71" s="56"/>
      <c r="Q71" s="56"/>
      <c r="R71" s="57"/>
    </row>
    <row r="72" spans="1:26" x14ac:dyDescent="0.45">
      <c r="A72" s="181"/>
      <c r="B72" s="181"/>
      <c r="C72" s="181"/>
      <c r="D72" s="181"/>
      <c r="E72" s="181"/>
      <c r="F72" s="181"/>
      <c r="G72" s="69"/>
      <c r="P72" s="56"/>
      <c r="Q72" s="56"/>
      <c r="R72" s="57"/>
    </row>
    <row r="73" spans="1:26" x14ac:dyDescent="0.45">
      <c r="A73" s="181"/>
      <c r="B73" s="181"/>
      <c r="C73" s="181"/>
      <c r="D73" s="181"/>
      <c r="E73" s="181"/>
      <c r="F73" s="181"/>
      <c r="G73" s="69"/>
      <c r="P73" s="56"/>
      <c r="Q73" s="56"/>
      <c r="R73" s="57"/>
    </row>
    <row r="74" spans="1:26" x14ac:dyDescent="0.45">
      <c r="A74" s="181"/>
      <c r="B74" s="181"/>
      <c r="C74" s="181"/>
      <c r="D74" s="181"/>
      <c r="E74" s="181"/>
      <c r="F74" s="181"/>
      <c r="G74" s="69"/>
      <c r="P74" s="56"/>
      <c r="Q74" s="56"/>
      <c r="R74" s="57"/>
    </row>
    <row r="75" spans="1:26" x14ac:dyDescent="0.45">
      <c r="A75" s="181"/>
      <c r="B75" s="181"/>
      <c r="C75" s="181"/>
      <c r="D75" s="181"/>
      <c r="E75" s="181"/>
      <c r="F75" s="181"/>
      <c r="G75" s="69"/>
      <c r="P75" s="56"/>
      <c r="Q75" s="56"/>
      <c r="R75" s="57"/>
    </row>
    <row r="76" spans="1:26" x14ac:dyDescent="0.45">
      <c r="A76" s="181"/>
      <c r="B76" s="181"/>
      <c r="C76" s="181"/>
      <c r="D76" s="181"/>
      <c r="E76" s="181"/>
      <c r="F76" s="181"/>
      <c r="G76" s="69"/>
      <c r="P76" s="56"/>
      <c r="Q76" s="56"/>
      <c r="R76" s="57"/>
    </row>
    <row r="77" spans="1:26" x14ac:dyDescent="0.45">
      <c r="A77" s="181"/>
      <c r="B77" s="181"/>
      <c r="C77" s="181"/>
      <c r="D77" s="181"/>
      <c r="E77" s="181"/>
      <c r="F77" s="181"/>
      <c r="G77" s="69"/>
      <c r="P77" s="56"/>
      <c r="Q77" s="56"/>
      <c r="R77" s="57"/>
    </row>
    <row r="78" spans="1:26" x14ac:dyDescent="0.45">
      <c r="A78" s="181"/>
      <c r="B78" s="181"/>
      <c r="C78" s="181"/>
      <c r="D78" s="181"/>
      <c r="E78" s="181"/>
      <c r="F78" s="181"/>
      <c r="G78" s="69"/>
      <c r="P78" s="56"/>
      <c r="Q78" s="56"/>
      <c r="R78" s="57"/>
    </row>
    <row r="79" spans="1:26" x14ac:dyDescent="0.45">
      <c r="A79" s="181"/>
      <c r="B79" s="181"/>
      <c r="C79" s="181"/>
      <c r="D79" s="181"/>
      <c r="E79" s="181"/>
      <c r="F79" s="181"/>
      <c r="G79" s="69"/>
      <c r="P79" s="56"/>
      <c r="Q79" s="56"/>
      <c r="R79" s="57"/>
    </row>
    <row r="80" spans="1:26" x14ac:dyDescent="0.45">
      <c r="A80" s="181"/>
      <c r="B80" s="181"/>
      <c r="C80" s="181"/>
      <c r="D80" s="181"/>
      <c r="E80" s="181"/>
      <c r="F80" s="181"/>
      <c r="G80" s="69"/>
      <c r="P80" s="56"/>
      <c r="Q80" s="56"/>
      <c r="R80" s="57"/>
    </row>
    <row r="81" spans="1:18" x14ac:dyDescent="0.45">
      <c r="A81" s="181"/>
      <c r="B81" s="181"/>
      <c r="C81" s="181"/>
      <c r="D81" s="181"/>
      <c r="E81" s="181"/>
      <c r="F81" s="181"/>
      <c r="G81" s="69"/>
      <c r="P81" s="56"/>
      <c r="Q81" s="56"/>
      <c r="R81" s="57"/>
    </row>
    <row r="82" spans="1:18" x14ac:dyDescent="0.45">
      <c r="A82" s="181"/>
      <c r="B82" s="181"/>
      <c r="C82" s="181"/>
      <c r="D82" s="181"/>
      <c r="E82" s="181"/>
      <c r="F82" s="181"/>
      <c r="G82" s="69"/>
      <c r="P82" s="56"/>
      <c r="Q82" s="56"/>
      <c r="R82" s="57"/>
    </row>
    <row r="83" spans="1:18" x14ac:dyDescent="0.45">
      <c r="A83" s="181"/>
      <c r="B83" s="181"/>
      <c r="C83" s="181"/>
      <c r="D83" s="181"/>
      <c r="E83" s="181"/>
      <c r="F83" s="181"/>
      <c r="G83" s="69"/>
      <c r="P83" s="56"/>
      <c r="Q83" s="56"/>
      <c r="R83" s="57"/>
    </row>
    <row r="84" spans="1:18" x14ac:dyDescent="0.45">
      <c r="A84" s="181"/>
      <c r="B84" s="181"/>
      <c r="C84" s="181"/>
      <c r="D84" s="181"/>
      <c r="E84" s="181"/>
      <c r="F84" s="181"/>
      <c r="G84" s="69"/>
      <c r="P84" s="56"/>
      <c r="Q84" s="56"/>
      <c r="R84" s="57"/>
    </row>
    <row r="85" spans="1:18" x14ac:dyDescent="0.45">
      <c r="A85" s="181"/>
      <c r="B85" s="181"/>
      <c r="C85" s="181"/>
      <c r="D85" s="181"/>
      <c r="E85" s="181"/>
      <c r="F85" s="181"/>
      <c r="G85" s="69"/>
      <c r="P85" s="56"/>
      <c r="Q85" s="56"/>
      <c r="R85" s="57"/>
    </row>
    <row r="86" spans="1:18" x14ac:dyDescent="0.45">
      <c r="A86" s="181"/>
      <c r="B86" s="181"/>
      <c r="C86" s="181"/>
      <c r="D86" s="181"/>
      <c r="E86" s="181"/>
      <c r="F86" s="181"/>
      <c r="G86" s="69"/>
      <c r="P86" s="56"/>
      <c r="Q86" s="56"/>
      <c r="R86" s="57"/>
    </row>
    <row r="87" spans="1:18" x14ac:dyDescent="0.45">
      <c r="A87" s="181"/>
      <c r="B87" s="181"/>
      <c r="C87" s="181"/>
      <c r="D87" s="181"/>
      <c r="E87" s="181"/>
      <c r="F87" s="181"/>
      <c r="G87" s="181"/>
      <c r="P87" s="56"/>
      <c r="Q87" s="56"/>
      <c r="R87" s="57"/>
    </row>
    <row r="88" spans="1:18" x14ac:dyDescent="0.45">
      <c r="A88" s="181"/>
      <c r="B88" s="181"/>
      <c r="C88" s="181"/>
      <c r="D88" s="181"/>
      <c r="E88" s="181"/>
      <c r="F88" s="181"/>
      <c r="G88" s="181"/>
      <c r="P88" s="56"/>
      <c r="Q88" s="56"/>
      <c r="R88" s="57"/>
    </row>
    <row r="89" spans="1:18" x14ac:dyDescent="0.45">
      <c r="A89" s="181"/>
      <c r="B89" s="181"/>
      <c r="C89" s="181"/>
      <c r="D89" s="181"/>
      <c r="E89" s="181"/>
      <c r="F89" s="181"/>
      <c r="G89" s="69"/>
      <c r="P89" s="56"/>
      <c r="Q89" s="56"/>
      <c r="R89" s="57"/>
    </row>
    <row r="90" spans="1:18" x14ac:dyDescent="0.45">
      <c r="A90" s="181"/>
      <c r="B90" s="181"/>
      <c r="C90" s="181"/>
      <c r="D90" s="181"/>
      <c r="E90" s="181"/>
      <c r="F90" s="181"/>
      <c r="G90" s="69"/>
      <c r="P90" s="56"/>
      <c r="Q90" s="56"/>
      <c r="R90" s="57"/>
    </row>
    <row r="91" spans="1:18" x14ac:dyDescent="0.45">
      <c r="A91" s="181"/>
      <c r="B91" s="181"/>
      <c r="C91" s="181"/>
      <c r="D91" s="181"/>
      <c r="E91" s="181"/>
      <c r="F91" s="181"/>
      <c r="G91" s="69"/>
      <c r="P91" s="56"/>
      <c r="Q91" s="56"/>
      <c r="R91" s="57"/>
    </row>
    <row r="92" spans="1:18" x14ac:dyDescent="0.45">
      <c r="A92" s="181"/>
      <c r="B92" s="181"/>
      <c r="C92" s="181"/>
      <c r="D92" s="181"/>
      <c r="E92" s="181"/>
      <c r="F92" s="181"/>
      <c r="G92" s="69"/>
      <c r="P92" s="56"/>
      <c r="Q92" s="56"/>
      <c r="R92" s="57"/>
    </row>
    <row r="93" spans="1:18" x14ac:dyDescent="0.45">
      <c r="A93" s="181"/>
      <c r="B93" s="181"/>
      <c r="C93" s="181"/>
      <c r="D93" s="181"/>
      <c r="E93" s="181"/>
      <c r="F93" s="181"/>
      <c r="G93" s="69"/>
      <c r="P93" s="56"/>
      <c r="Q93" s="56"/>
      <c r="R93" s="57"/>
    </row>
    <row r="94" spans="1:18" x14ac:dyDescent="0.45">
      <c r="A94" s="181"/>
      <c r="B94" s="181"/>
      <c r="C94" s="181"/>
      <c r="D94" s="181"/>
      <c r="E94" s="181"/>
      <c r="F94" s="181"/>
      <c r="G94" s="69"/>
      <c r="P94" s="56"/>
      <c r="Q94" s="56"/>
      <c r="R94" s="57"/>
    </row>
    <row r="95" spans="1:18" x14ac:dyDescent="0.45">
      <c r="A95" s="181"/>
      <c r="B95" s="181"/>
      <c r="C95" s="181"/>
      <c r="D95" s="181"/>
      <c r="E95" s="181"/>
      <c r="F95" s="181"/>
      <c r="G95" s="69"/>
      <c r="P95" s="56"/>
      <c r="Q95" s="56"/>
      <c r="R95" s="57"/>
    </row>
    <row r="96" spans="1:18" x14ac:dyDescent="0.45">
      <c r="A96" s="181"/>
      <c r="B96" s="181"/>
      <c r="C96" s="181"/>
      <c r="D96" s="181"/>
      <c r="E96" s="181"/>
      <c r="F96" s="70"/>
      <c r="G96" s="69"/>
      <c r="P96" s="71"/>
      <c r="Q96" s="71"/>
    </row>
    <row r="97" spans="1:17" x14ac:dyDescent="0.45">
      <c r="A97" s="181"/>
      <c r="B97" s="181"/>
      <c r="C97" s="181"/>
      <c r="D97" s="181"/>
      <c r="E97" s="181"/>
      <c r="F97" s="70"/>
      <c r="G97" s="69"/>
      <c r="P97" s="71"/>
      <c r="Q97" s="71"/>
    </row>
    <row r="98" spans="1:17" x14ac:dyDescent="0.45">
      <c r="A98" s="181"/>
      <c r="B98" s="181"/>
      <c r="C98" s="181"/>
      <c r="D98" s="181"/>
      <c r="E98" s="181"/>
      <c r="F98" s="181"/>
      <c r="G98" s="69"/>
    </row>
    <row r="99" spans="1:17" x14ac:dyDescent="0.45">
      <c r="A99" s="181"/>
      <c r="B99" s="181"/>
      <c r="C99" s="181"/>
      <c r="D99" s="181"/>
      <c r="E99" s="181"/>
      <c r="F99" s="181"/>
      <c r="G99" s="69"/>
    </row>
    <row r="100" spans="1:17" x14ac:dyDescent="0.45">
      <c r="A100" s="72"/>
      <c r="B100" s="72"/>
      <c r="C100" s="72"/>
      <c r="D100" s="72"/>
      <c r="E100" s="72"/>
    </row>
    <row r="101" spans="1:17" x14ac:dyDescent="0.45">
      <c r="A101" s="72"/>
      <c r="B101" s="72"/>
      <c r="C101" s="72"/>
      <c r="D101" s="72"/>
      <c r="E101" s="72"/>
    </row>
  </sheetData>
  <sheetProtection algorithmName="SHA-512" hashValue="bgNlWlFY3S/plSV4+G5UNzt21jWc4S9tRobWGaiy3RyhesbPYZmd/PfvdLMlblRkIeURFiJ1mFfzMJ/KE2nWTw==" saltValue="vIFWgAD+zFjtvi46urmU1A==" spinCount="100000" sheet="1" selectLockedCells="1"/>
  <mergeCells count="42">
    <mergeCell ref="A96:E96"/>
    <mergeCell ref="A97:E97"/>
    <mergeCell ref="A98:F98"/>
    <mergeCell ref="A99:F99"/>
    <mergeCell ref="A12:D12"/>
    <mergeCell ref="A94:F94"/>
    <mergeCell ref="A95:F95"/>
    <mergeCell ref="A83:F83"/>
    <mergeCell ref="A72:F72"/>
    <mergeCell ref="A73:F73"/>
    <mergeCell ref="A74:F74"/>
    <mergeCell ref="A75:F75"/>
    <mergeCell ref="A76:F76"/>
    <mergeCell ref="A77:F77"/>
    <mergeCell ref="A71:F71"/>
    <mergeCell ref="A78:F78"/>
    <mergeCell ref="A79:F79"/>
    <mergeCell ref="A80:F80"/>
    <mergeCell ref="A81:F81"/>
    <mergeCell ref="A82:F82"/>
    <mergeCell ref="A90:F90"/>
    <mergeCell ref="A91:F91"/>
    <mergeCell ref="A92:F92"/>
    <mergeCell ref="A93:F93"/>
    <mergeCell ref="A84:F84"/>
    <mergeCell ref="A85:F85"/>
    <mergeCell ref="A86:F86"/>
    <mergeCell ref="A87:G87"/>
    <mergeCell ref="A88:G88"/>
    <mergeCell ref="A89:F89"/>
    <mergeCell ref="K24:K25"/>
    <mergeCell ref="A68:F68"/>
    <mergeCell ref="A69:F69"/>
    <mergeCell ref="A70:F70"/>
    <mergeCell ref="K12:K13"/>
    <mergeCell ref="A2:O2"/>
    <mergeCell ref="M6:N6"/>
    <mergeCell ref="A3:D3"/>
    <mergeCell ref="A1:P1"/>
    <mergeCell ref="M12:M13"/>
    <mergeCell ref="L12:L13"/>
    <mergeCell ref="A4:D10"/>
  </mergeCells>
  <dataValidations count="5">
    <dataValidation type="decimal" allowBlank="1" showInputMessage="1" showErrorMessage="1" sqref="D15:D64">
      <formula1>0</formula1>
      <formula2>1000</formula2>
    </dataValidation>
    <dataValidation type="list" allowBlank="1" showInputMessage="1" showErrorMessage="1" sqref="E15:E64">
      <formula1>$G$31:$G$32</formula1>
    </dataValidation>
    <dataValidation type="list" allowBlank="1" showInputMessage="1" showErrorMessage="1" sqref="F15:F64 C11:D11">
      <formula1>$F$7:$G$7</formula1>
    </dataValidation>
    <dataValidation type="list" allowBlank="1" showInputMessage="1" showErrorMessage="1" sqref="B15:B64">
      <formula1>$H$31:$I$31</formula1>
    </dataValidation>
    <dataValidation type="list" allowBlank="1" showInputMessage="1" showErrorMessage="1" sqref="C15:C64">
      <formula1>$H$32:$M$32</formula1>
    </dataValidation>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showGridLines="0" showRowColHeaders="0" zoomScale="85" zoomScaleNormal="85" workbookViewId="0">
      <selection activeCell="B17" sqref="B17"/>
    </sheetView>
  </sheetViews>
  <sheetFormatPr baseColWidth="10" defaultRowHeight="14.25" x14ac:dyDescent="0.45"/>
  <cols>
    <col min="1" max="1" width="38.1328125" style="39" customWidth="1"/>
    <col min="2" max="2" width="9" style="39" customWidth="1"/>
    <col min="3" max="3" width="9.9296875" style="39" customWidth="1"/>
    <col min="4" max="4" width="20" style="39" customWidth="1"/>
    <col min="5" max="5" width="23.796875" style="39" customWidth="1"/>
    <col min="6" max="6" width="23.33203125" style="39" customWidth="1"/>
    <col min="7" max="7" width="15.796875" style="39" customWidth="1"/>
    <col min="8" max="8" width="2.73046875" style="39" customWidth="1"/>
    <col min="9" max="9" width="9.19921875" style="39" customWidth="1"/>
    <col min="10" max="10" width="10.6640625" style="39"/>
    <col min="11" max="11" width="8.9296875" style="39" customWidth="1"/>
    <col min="12" max="12" width="9.3984375" style="39" customWidth="1"/>
    <col min="13" max="13" width="10.1328125" style="39" customWidth="1"/>
    <col min="14" max="14" width="11.1328125" style="39" customWidth="1"/>
    <col min="15" max="15" width="4.33203125" style="39" customWidth="1"/>
    <col min="16" max="16384" width="10.6640625" style="39"/>
  </cols>
  <sheetData>
    <row r="1" spans="1:27" ht="103.15" customHeight="1" x14ac:dyDescent="0.45">
      <c r="A1" s="174" t="s">
        <v>87</v>
      </c>
      <c r="B1" s="174"/>
      <c r="C1" s="174"/>
      <c r="D1" s="174"/>
      <c r="E1" s="174"/>
      <c r="F1" s="174"/>
      <c r="G1" s="174"/>
      <c r="H1" s="174"/>
      <c r="I1" s="174"/>
      <c r="J1" s="174"/>
      <c r="K1" s="174"/>
      <c r="L1" s="174"/>
      <c r="M1" s="174"/>
      <c r="N1" s="174"/>
      <c r="O1" s="174"/>
      <c r="P1" s="174"/>
      <c r="Q1" s="38"/>
      <c r="R1" s="38"/>
      <c r="S1" s="38"/>
      <c r="T1" s="38"/>
      <c r="U1" s="38"/>
      <c r="V1" s="38"/>
      <c r="W1" s="38"/>
      <c r="X1" s="38"/>
      <c r="Y1" s="38"/>
      <c r="Z1" s="38"/>
      <c r="AA1" s="38"/>
    </row>
    <row r="2" spans="1:27" ht="11.25" customHeight="1" thickBot="1" x14ac:dyDescent="0.5">
      <c r="A2" s="175"/>
      <c r="B2" s="175"/>
      <c r="C2" s="175"/>
      <c r="D2" s="175"/>
      <c r="E2" s="175"/>
      <c r="F2" s="175"/>
      <c r="G2" s="175"/>
      <c r="H2" s="175"/>
      <c r="I2" s="175"/>
      <c r="J2" s="175"/>
      <c r="K2" s="175"/>
      <c r="L2" s="175"/>
      <c r="M2" s="175"/>
      <c r="N2" s="175"/>
      <c r="O2" s="175"/>
      <c r="P2" s="175"/>
      <c r="Q2" s="38"/>
      <c r="R2" s="38"/>
      <c r="S2" s="38"/>
      <c r="T2" s="38"/>
      <c r="U2" s="38"/>
      <c r="V2" s="38"/>
      <c r="W2" s="38"/>
      <c r="X2" s="38"/>
      <c r="Y2" s="38"/>
      <c r="Z2" s="38"/>
      <c r="AA2" s="38"/>
    </row>
    <row r="3" spans="1:27" ht="11.25" customHeight="1" thickBot="1" x14ac:dyDescent="0.5">
      <c r="A3" s="228" t="s">
        <v>85</v>
      </c>
      <c r="B3" s="229"/>
      <c r="C3" s="230"/>
      <c r="D3" s="109"/>
      <c r="E3" s="40"/>
      <c r="F3" s="40"/>
      <c r="G3" s="40"/>
      <c r="H3" s="40"/>
      <c r="I3" s="40"/>
      <c r="J3" s="40"/>
      <c r="K3" s="40"/>
      <c r="L3" s="40"/>
      <c r="M3" s="40"/>
      <c r="N3" s="40"/>
      <c r="O3" s="40"/>
      <c r="P3" s="40"/>
      <c r="Q3" s="38"/>
      <c r="R3" s="38"/>
      <c r="S3" s="38"/>
      <c r="T3" s="38"/>
      <c r="U3" s="38"/>
      <c r="V3" s="38"/>
      <c r="W3" s="38"/>
      <c r="X3" s="38"/>
      <c r="Y3" s="38"/>
      <c r="Z3" s="38"/>
      <c r="AA3" s="38"/>
    </row>
    <row r="4" spans="1:27" ht="37.15" customHeight="1" x14ac:dyDescent="0.45">
      <c r="A4" s="216" t="s">
        <v>86</v>
      </c>
      <c r="B4" s="217"/>
      <c r="C4" s="222">
        <v>0</v>
      </c>
      <c r="D4" s="110"/>
      <c r="G4" s="40"/>
      <c r="H4" s="40"/>
      <c r="I4" s="40"/>
      <c r="J4" s="40"/>
      <c r="K4" s="40"/>
      <c r="L4" s="40"/>
      <c r="M4" s="40"/>
      <c r="N4" s="40"/>
      <c r="O4" s="40"/>
      <c r="P4" s="40"/>
      <c r="Q4" s="38"/>
      <c r="R4" s="38"/>
      <c r="S4" s="38"/>
      <c r="T4" s="38"/>
      <c r="U4" s="38"/>
      <c r="V4" s="38"/>
      <c r="W4" s="38"/>
      <c r="X4" s="38"/>
      <c r="Y4" s="38"/>
      <c r="Z4" s="38"/>
      <c r="AA4" s="38"/>
    </row>
    <row r="5" spans="1:27" ht="22.15" customHeight="1" thickBot="1" x14ac:dyDescent="0.5">
      <c r="A5" s="218"/>
      <c r="B5" s="219"/>
      <c r="C5" s="223"/>
      <c r="D5" s="110"/>
      <c r="E5" s="40"/>
      <c r="F5" s="40"/>
      <c r="G5" s="40"/>
      <c r="H5" s="40"/>
      <c r="I5" s="40"/>
      <c r="J5" s="40"/>
      <c r="K5" s="40"/>
      <c r="L5" s="40"/>
      <c r="M5" s="40"/>
      <c r="N5" s="40"/>
      <c r="O5" s="40"/>
      <c r="P5" s="40"/>
      <c r="Q5" s="38"/>
      <c r="R5" s="38"/>
      <c r="S5" s="38"/>
      <c r="T5" s="38"/>
      <c r="U5" s="38"/>
      <c r="V5" s="38"/>
      <c r="W5" s="38"/>
      <c r="X5" s="38"/>
      <c r="Y5" s="38"/>
      <c r="Z5" s="38"/>
      <c r="AA5" s="38"/>
    </row>
    <row r="6" spans="1:27" ht="31.15" customHeight="1" thickBot="1" x14ac:dyDescent="0.5">
      <c r="A6" s="220"/>
      <c r="B6" s="221"/>
      <c r="C6" s="224"/>
      <c r="D6" s="110"/>
      <c r="E6" s="40"/>
      <c r="F6" s="40"/>
      <c r="G6" s="43"/>
      <c r="H6" s="43"/>
      <c r="I6" s="44" t="s">
        <v>88</v>
      </c>
      <c r="J6" s="45"/>
      <c r="K6" s="45"/>
      <c r="L6" s="43"/>
      <c r="M6" s="43"/>
      <c r="N6" s="206">
        <f>MIN(10,SUM(N10:N12))</f>
        <v>0</v>
      </c>
      <c r="O6" s="207"/>
      <c r="P6" s="40"/>
      <c r="Q6" s="38"/>
      <c r="R6" s="38"/>
      <c r="S6" s="38"/>
      <c r="T6" s="38"/>
      <c r="U6" s="38"/>
      <c r="V6" s="38"/>
      <c r="W6" s="38"/>
      <c r="X6" s="38"/>
      <c r="Y6" s="38"/>
      <c r="Z6" s="38"/>
      <c r="AA6" s="38"/>
    </row>
    <row r="7" spans="1:27" ht="16.149999999999999" customHeight="1" x14ac:dyDescent="0.45">
      <c r="A7" s="227" t="s">
        <v>243</v>
      </c>
      <c r="B7" s="227"/>
      <c r="C7" s="227"/>
      <c r="D7" s="227"/>
      <c r="E7" s="227"/>
      <c r="F7" s="227"/>
      <c r="G7" s="40"/>
      <c r="H7" s="40"/>
      <c r="I7" s="47"/>
      <c r="J7" s="48"/>
      <c r="K7" s="48"/>
      <c r="L7" s="40"/>
      <c r="M7" s="40"/>
      <c r="N7" s="111"/>
      <c r="O7" s="111"/>
      <c r="P7" s="40"/>
      <c r="Q7" s="38"/>
      <c r="R7" s="38"/>
      <c r="S7" s="38"/>
      <c r="T7" s="38"/>
      <c r="U7" s="38"/>
      <c r="V7" s="38"/>
      <c r="W7" s="38"/>
      <c r="X7" s="38"/>
      <c r="Y7" s="38"/>
      <c r="Z7" s="38"/>
      <c r="AA7" s="38"/>
    </row>
    <row r="8" spans="1:27" ht="0.4" customHeight="1" x14ac:dyDescent="0.45">
      <c r="A8" s="227"/>
      <c r="B8" s="227"/>
      <c r="C8" s="227"/>
      <c r="D8" s="227"/>
      <c r="E8" s="227"/>
      <c r="F8" s="227"/>
      <c r="G8" s="48"/>
      <c r="H8" s="48"/>
      <c r="I8" s="48"/>
      <c r="J8" s="48"/>
      <c r="K8" s="48"/>
      <c r="L8" s="40"/>
      <c r="M8" s="40"/>
      <c r="N8" s="111"/>
      <c r="O8" s="111"/>
      <c r="P8" s="40"/>
      <c r="Q8" s="38"/>
      <c r="R8" s="38"/>
      <c r="S8" s="38"/>
      <c r="T8" s="38"/>
      <c r="U8" s="38"/>
      <c r="V8" s="38"/>
      <c r="W8" s="38"/>
      <c r="X8" s="38"/>
      <c r="Y8" s="38"/>
      <c r="Z8" s="38"/>
      <c r="AA8" s="38"/>
    </row>
    <row r="9" spans="1:27" ht="6" customHeight="1" thickBot="1" x14ac:dyDescent="0.5">
      <c r="A9" s="227"/>
      <c r="B9" s="227"/>
      <c r="C9" s="227"/>
      <c r="D9" s="227"/>
      <c r="E9" s="227"/>
      <c r="F9" s="227"/>
      <c r="G9" s="74" t="s">
        <v>93</v>
      </c>
      <c r="H9" s="74" t="s">
        <v>94</v>
      </c>
      <c r="I9" s="74"/>
      <c r="J9" s="48"/>
      <c r="K9" s="48"/>
      <c r="L9" s="48"/>
      <c r="M9" s="48"/>
      <c r="N9" s="48"/>
      <c r="O9" s="75"/>
      <c r="P9" s="75"/>
      <c r="Q9" s="38"/>
      <c r="R9" s="38"/>
      <c r="S9" s="38"/>
      <c r="T9" s="38"/>
      <c r="U9" s="38"/>
      <c r="V9" s="38"/>
      <c r="W9" s="38"/>
      <c r="X9" s="38"/>
      <c r="Y9" s="38"/>
      <c r="Z9" s="38"/>
      <c r="AA9" s="38"/>
    </row>
    <row r="10" spans="1:27" ht="16.149999999999999" customHeight="1" x14ac:dyDescent="0.45">
      <c r="A10" s="227"/>
      <c r="B10" s="227"/>
      <c r="C10" s="227"/>
      <c r="D10" s="227"/>
      <c r="E10" s="227"/>
      <c r="F10" s="227"/>
      <c r="G10" s="43"/>
      <c r="H10" s="43"/>
      <c r="I10" s="112"/>
      <c r="J10" s="112" t="s">
        <v>89</v>
      </c>
      <c r="K10" s="112"/>
      <c r="L10" s="43"/>
      <c r="M10" s="43"/>
      <c r="N10" s="113">
        <f>MIN(6,TRUNC(SUM(L16:L21)/10)*0.1)</f>
        <v>0</v>
      </c>
      <c r="O10" s="77"/>
      <c r="P10" s="77"/>
      <c r="Q10" s="38"/>
      <c r="R10" s="38"/>
      <c r="S10" s="38"/>
      <c r="T10" s="38"/>
      <c r="U10" s="38"/>
      <c r="V10" s="38"/>
      <c r="W10" s="38"/>
      <c r="X10" s="38"/>
      <c r="Y10" s="38"/>
      <c r="Z10" s="38"/>
      <c r="AA10" s="38"/>
    </row>
    <row r="11" spans="1:27" ht="16.149999999999999" customHeight="1" x14ac:dyDescent="0.45">
      <c r="A11" s="227"/>
      <c r="B11" s="227"/>
      <c r="C11" s="227"/>
      <c r="D11" s="227"/>
      <c r="E11" s="227"/>
      <c r="F11" s="227"/>
      <c r="G11" s="43"/>
      <c r="H11" s="43"/>
      <c r="I11" s="112"/>
      <c r="J11" s="112" t="s">
        <v>90</v>
      </c>
      <c r="K11" s="112"/>
      <c r="L11" s="43"/>
      <c r="M11" s="43"/>
      <c r="N11" s="114">
        <f>MIN(3,TRUNC(SUM(M16:M21)/3)*0.1)</f>
        <v>0</v>
      </c>
      <c r="O11" s="77"/>
      <c r="P11" s="77"/>
      <c r="Q11" s="38"/>
      <c r="R11" s="38"/>
      <c r="S11" s="38"/>
      <c r="T11" s="38"/>
      <c r="U11" s="38"/>
      <c r="V11" s="38"/>
      <c r="W11" s="38"/>
      <c r="X11" s="38"/>
      <c r="Y11" s="38"/>
      <c r="Z11" s="38"/>
      <c r="AA11" s="38"/>
    </row>
    <row r="12" spans="1:27" ht="16.149999999999999" customHeight="1" thickBot="1" x14ac:dyDescent="0.5">
      <c r="A12" s="227"/>
      <c r="B12" s="227"/>
      <c r="C12" s="227"/>
      <c r="D12" s="227"/>
      <c r="E12" s="227"/>
      <c r="F12" s="227"/>
      <c r="G12" s="43"/>
      <c r="H12" s="43"/>
      <c r="I12" s="112"/>
      <c r="J12" s="112" t="s">
        <v>91</v>
      </c>
      <c r="K12" s="112"/>
      <c r="L12" s="43"/>
      <c r="M12" s="43"/>
      <c r="N12" s="115">
        <f>C4</f>
        <v>0</v>
      </c>
      <c r="O12" s="77"/>
      <c r="P12" s="77"/>
      <c r="Q12" s="38"/>
      <c r="R12" s="38"/>
      <c r="S12" s="38"/>
      <c r="T12" s="38"/>
      <c r="U12" s="38"/>
      <c r="V12" s="38"/>
      <c r="W12" s="38"/>
      <c r="X12" s="38"/>
      <c r="Y12" s="38"/>
      <c r="Z12" s="38"/>
      <c r="AA12" s="38"/>
    </row>
    <row r="13" spans="1:27" ht="31.15" customHeight="1" thickBot="1" x14ac:dyDescent="0.5">
      <c r="A13" s="227"/>
      <c r="B13" s="227"/>
      <c r="C13" s="227"/>
      <c r="D13" s="227"/>
      <c r="E13" s="227"/>
      <c r="F13" s="227"/>
      <c r="G13" s="42"/>
      <c r="H13" s="42"/>
      <c r="I13" s="116"/>
      <c r="J13" s="116"/>
      <c r="K13" s="116"/>
      <c r="L13" s="42"/>
      <c r="M13" s="42"/>
      <c r="N13" s="76"/>
      <c r="O13" s="40"/>
      <c r="P13" s="40"/>
      <c r="Q13" s="38"/>
      <c r="R13" s="38"/>
      <c r="S13" s="38"/>
      <c r="T13" s="38"/>
      <c r="U13" s="38"/>
      <c r="V13" s="38"/>
      <c r="W13" s="38"/>
      <c r="X13" s="38"/>
      <c r="Y13" s="38"/>
      <c r="Z13" s="38"/>
      <c r="AA13" s="38"/>
    </row>
    <row r="14" spans="1:27" ht="27" customHeight="1" x14ac:dyDescent="0.45">
      <c r="A14" s="190" t="s">
        <v>242</v>
      </c>
      <c r="B14" s="191"/>
      <c r="C14" s="191"/>
      <c r="D14" s="191"/>
      <c r="E14" s="191"/>
      <c r="F14" s="191"/>
      <c r="G14" s="192"/>
      <c r="H14" s="40"/>
      <c r="I14" s="40"/>
      <c r="J14" s="40"/>
      <c r="K14" s="40"/>
      <c r="L14" s="225" t="str">
        <f>H33</f>
        <v>Asistente</v>
      </c>
      <c r="M14" s="225" t="str">
        <f>H34</f>
        <v>Ponente, Tutor, Coordinador, etc</v>
      </c>
      <c r="N14" s="179">
        <f>H35</f>
        <v>0</v>
      </c>
      <c r="O14" s="55"/>
      <c r="P14" s="40"/>
      <c r="Q14" s="56"/>
      <c r="R14" s="56"/>
      <c r="S14" s="57"/>
      <c r="T14" s="38"/>
      <c r="U14" s="38"/>
      <c r="V14" s="38"/>
      <c r="W14" s="38"/>
      <c r="X14" s="38"/>
      <c r="Y14" s="38"/>
      <c r="Z14" s="38"/>
      <c r="AA14" s="38"/>
    </row>
    <row r="15" spans="1:27" ht="22.9" customHeight="1" thickBot="1" x14ac:dyDescent="0.5">
      <c r="A15" s="213"/>
      <c r="B15" s="214"/>
      <c r="C15" s="214"/>
      <c r="D15" s="214"/>
      <c r="E15" s="214"/>
      <c r="F15" s="214"/>
      <c r="G15" s="215"/>
      <c r="H15" s="40"/>
      <c r="I15" s="40"/>
      <c r="J15" s="40"/>
      <c r="K15" s="40"/>
      <c r="L15" s="226"/>
      <c r="M15" s="226"/>
      <c r="N15" s="179"/>
      <c r="O15" s="55"/>
      <c r="P15" s="40"/>
      <c r="Q15" s="56"/>
      <c r="R15" s="56"/>
      <c r="S15" s="57"/>
      <c r="T15" s="38"/>
      <c r="U15" s="38"/>
      <c r="V15" s="38"/>
      <c r="W15" s="38"/>
      <c r="X15" s="38"/>
      <c r="Y15" s="38"/>
      <c r="Z15" s="38"/>
      <c r="AA15" s="38"/>
    </row>
    <row r="16" spans="1:27" ht="14.65" thickBot="1" x14ac:dyDescent="0.5">
      <c r="A16" s="117" t="s">
        <v>81</v>
      </c>
      <c r="B16" s="118" t="s">
        <v>82</v>
      </c>
      <c r="C16" s="118" t="s">
        <v>83</v>
      </c>
      <c r="D16" s="119" t="s">
        <v>98</v>
      </c>
      <c r="E16" s="119" t="s">
        <v>231</v>
      </c>
      <c r="F16" s="119" t="s">
        <v>110</v>
      </c>
      <c r="G16" s="120" t="s">
        <v>92</v>
      </c>
      <c r="H16" s="107"/>
      <c r="I16" s="121"/>
      <c r="J16" s="121" t="s">
        <v>237</v>
      </c>
      <c r="K16" s="121"/>
      <c r="L16" s="122">
        <f>TRUNC(SUMIFS($D$17:$D$66,$E$17:$E$66,H33,$G$17:$G$66,"SÍ",$F$17:$F$66,"Curso"))</f>
        <v>0</v>
      </c>
      <c r="M16" s="122">
        <f>TRUNC(SUMIFS($D$17:$D$66,$E$17:$E$66,$H$34,$G$17:$G$66,"SÍ",$F$17:$F$66,"Curso"))</f>
        <v>0</v>
      </c>
      <c r="N16" s="58">
        <f>SUMIFS(G17:G66,E17:E66,$N$14)</f>
        <v>0</v>
      </c>
      <c r="O16" s="55"/>
      <c r="P16" s="38"/>
      <c r="Q16" s="56">
        <v>2022</v>
      </c>
      <c r="R16" s="56"/>
      <c r="S16" s="57"/>
      <c r="T16" s="38"/>
      <c r="U16" s="38"/>
      <c r="V16" s="38"/>
      <c r="W16" s="38"/>
      <c r="X16" s="38"/>
      <c r="Y16" s="38"/>
      <c r="Z16" s="38"/>
      <c r="AA16" s="38"/>
    </row>
    <row r="17" spans="1:27" ht="14.65" thickBot="1" x14ac:dyDescent="0.5">
      <c r="A17" s="27"/>
      <c r="B17" s="7"/>
      <c r="C17" s="7"/>
      <c r="D17" s="123">
        <f t="shared" ref="D17:D66" si="0">IF(AND(B17&lt;&gt;"",B17&lt;&gt;0),B17,C17*10)</f>
        <v>0</v>
      </c>
      <c r="E17" s="6"/>
      <c r="F17" s="6"/>
      <c r="G17" s="28"/>
      <c r="H17" s="107"/>
      <c r="I17" s="121"/>
      <c r="J17" s="121" t="s">
        <v>238</v>
      </c>
      <c r="K17" s="121"/>
      <c r="L17" s="124">
        <f>TRUNC(COUNTIFS(F17:F66,"Taller",G17:G66,"SÍ",E17:E66,"Asistente")/3)*10</f>
        <v>0</v>
      </c>
      <c r="M17" s="122">
        <f>TRUNC(SUMIFS($D$17:$D$66,$E$17:$E$66,$H$34,$G$17:$G$66,"SÍ",$F$17:$F$66,"Taller"))</f>
        <v>0</v>
      </c>
      <c r="N17" s="58">
        <f>SUMIFS(G18:G67,E18:E67,$N$14)</f>
        <v>0</v>
      </c>
      <c r="O17" s="55"/>
      <c r="P17" s="38"/>
      <c r="Q17" s="56">
        <v>2021</v>
      </c>
      <c r="R17" s="56"/>
      <c r="S17" s="57"/>
      <c r="T17" s="38"/>
      <c r="U17" s="38"/>
      <c r="V17" s="38"/>
      <c r="W17" s="38"/>
      <c r="X17" s="38"/>
      <c r="Y17" s="38"/>
      <c r="Z17" s="38"/>
      <c r="AA17" s="38"/>
    </row>
    <row r="18" spans="1:27" ht="14.65" thickBot="1" x14ac:dyDescent="0.5">
      <c r="A18" s="27"/>
      <c r="B18" s="7"/>
      <c r="C18" s="7"/>
      <c r="D18" s="123">
        <f t="shared" si="0"/>
        <v>0</v>
      </c>
      <c r="E18" s="6"/>
      <c r="F18" s="6"/>
      <c r="G18" s="28"/>
      <c r="H18" s="107"/>
      <c r="I18" s="121"/>
      <c r="J18" s="121" t="s">
        <v>239</v>
      </c>
      <c r="K18" s="121"/>
      <c r="L18" s="122">
        <f>TRUNC(SUMIFS($D$17:$D$66,$E$17:$E$66,H33,$G$17:$G$66,"SÍ",$F$17:$F$66,"Seminario"))</f>
        <v>0</v>
      </c>
      <c r="M18" s="122">
        <f>TRUNC(SUMIFS($D$17:$D$66,$E$17:$E$66,$H$34,$G$17:$G$66,"SÍ",$F$17:$F$66,"Seminario"))</f>
        <v>0</v>
      </c>
      <c r="N18" s="58">
        <f t="shared" ref="N18" si="1">TRUNC(N16/365)</f>
        <v>0</v>
      </c>
      <c r="O18" s="55"/>
      <c r="P18" s="38"/>
      <c r="Q18" s="56">
        <v>2020</v>
      </c>
      <c r="R18" s="56"/>
      <c r="S18" s="57"/>
      <c r="T18" s="38"/>
      <c r="U18" s="38"/>
      <c r="V18" s="38"/>
      <c r="W18" s="38"/>
      <c r="X18" s="38"/>
      <c r="Y18" s="38"/>
      <c r="Z18" s="38"/>
      <c r="AA18" s="38"/>
    </row>
    <row r="19" spans="1:27" ht="14.65" thickBot="1" x14ac:dyDescent="0.5">
      <c r="A19" s="27"/>
      <c r="B19" s="7"/>
      <c r="C19" s="7"/>
      <c r="D19" s="123">
        <f t="shared" si="0"/>
        <v>0</v>
      </c>
      <c r="E19" s="6"/>
      <c r="F19" s="6"/>
      <c r="G19" s="28"/>
      <c r="I19" s="121"/>
      <c r="J19" s="121" t="s">
        <v>240</v>
      </c>
      <c r="K19" s="121"/>
      <c r="L19" s="122">
        <f>TRUNC(SUMIFS($D$17:$D$66,$E$17:$E$66,H33,$G$17:$G$66,"SÍ",$F$17:$F$66,"Grupo de trabajo"))</f>
        <v>0</v>
      </c>
      <c r="M19" s="122">
        <f>TRUNC(SUMIFS($D$17:$D$66,$E$17:$E$66,$H$34,$G$17:$G$66,"SÍ",$F$17:$F$66,"Grupo de trabajo"))</f>
        <v>0</v>
      </c>
      <c r="P19" s="38"/>
      <c r="Q19" s="56">
        <v>2019</v>
      </c>
      <c r="R19" s="56"/>
      <c r="S19" s="57"/>
      <c r="T19" s="38"/>
      <c r="U19" s="38"/>
      <c r="V19" s="38"/>
      <c r="W19" s="38"/>
      <c r="X19" s="38"/>
      <c r="Y19" s="38"/>
      <c r="Z19" s="38"/>
      <c r="AA19" s="38"/>
    </row>
    <row r="20" spans="1:27" ht="14.65" thickBot="1" x14ac:dyDescent="0.5">
      <c r="A20" s="27"/>
      <c r="B20" s="34"/>
      <c r="C20" s="7"/>
      <c r="D20" s="123">
        <f t="shared" si="0"/>
        <v>0</v>
      </c>
      <c r="E20" s="6"/>
      <c r="F20" s="6"/>
      <c r="G20" s="28"/>
      <c r="H20" s="107"/>
      <c r="I20" s="121"/>
      <c r="J20" s="121" t="s">
        <v>245</v>
      </c>
      <c r="K20" s="121"/>
      <c r="L20" s="122" t="s">
        <v>246</v>
      </c>
      <c r="M20" s="124">
        <f>50*COUNTIF(F17:F66,"Tutoría funcionario/a en prácticas")</f>
        <v>0</v>
      </c>
      <c r="N20" s="58">
        <f>N16-N18*365-N66*30</f>
        <v>0</v>
      </c>
      <c r="O20" s="55"/>
      <c r="P20" s="38"/>
      <c r="Q20" s="56">
        <v>2018</v>
      </c>
      <c r="R20" s="56"/>
      <c r="S20" s="57"/>
      <c r="T20" s="38"/>
      <c r="U20" s="38"/>
      <c r="V20" s="38"/>
      <c r="W20" s="38"/>
      <c r="X20" s="38"/>
      <c r="Y20" s="38"/>
      <c r="Z20" s="38"/>
      <c r="AA20" s="38"/>
    </row>
    <row r="21" spans="1:27" ht="14.65" thickBot="1" x14ac:dyDescent="0.5">
      <c r="A21" s="27"/>
      <c r="B21" s="7"/>
      <c r="C21" s="7"/>
      <c r="D21" s="123">
        <f t="shared" si="0"/>
        <v>0</v>
      </c>
      <c r="E21" s="6"/>
      <c r="F21" s="6"/>
      <c r="G21" s="28"/>
      <c r="H21" s="107"/>
      <c r="I21" s="121"/>
      <c r="J21" s="121" t="s">
        <v>241</v>
      </c>
      <c r="K21" s="121"/>
      <c r="L21" s="122">
        <f>TRUNC(SUMIFS($D$17:$D$66,$E$17:$E$66,H33,$G$17:$G$66,"SÍ",$F$17:$F$66,"Otros"))</f>
        <v>0</v>
      </c>
      <c r="M21" s="122">
        <f>TRUNC(SUMIFS($D$17:$D$66,$E$17:$E$66,$H$34,$G$17:$G$66,"SÍ",$F$17:$F$66,"Otros"))</f>
        <v>0</v>
      </c>
      <c r="N21" s="55"/>
      <c r="O21" s="55"/>
      <c r="P21" s="38"/>
      <c r="Q21" s="56">
        <v>2017</v>
      </c>
      <c r="R21" s="56"/>
      <c r="S21" s="57"/>
      <c r="T21" s="38"/>
      <c r="U21" s="38"/>
      <c r="V21" s="38"/>
      <c r="W21" s="38"/>
      <c r="X21" s="38"/>
      <c r="Y21" s="38"/>
      <c r="Z21" s="38"/>
      <c r="AA21" s="38"/>
    </row>
    <row r="22" spans="1:27" x14ac:dyDescent="0.45">
      <c r="A22" s="27"/>
      <c r="B22" s="7"/>
      <c r="C22" s="7"/>
      <c r="D22" s="123">
        <f t="shared" si="0"/>
        <v>0</v>
      </c>
      <c r="E22" s="6"/>
      <c r="F22" s="6"/>
      <c r="G22" s="28"/>
      <c r="H22" s="107"/>
      <c r="I22" s="52"/>
      <c r="J22" s="52"/>
      <c r="K22" s="52"/>
      <c r="L22" s="58"/>
      <c r="M22" s="55"/>
      <c r="N22" s="55"/>
      <c r="O22" s="55"/>
      <c r="P22" s="38"/>
      <c r="Q22" s="56">
        <v>2016</v>
      </c>
      <c r="R22" s="56"/>
      <c r="S22" s="57"/>
      <c r="T22" s="38"/>
      <c r="U22" s="38"/>
      <c r="V22" s="38"/>
      <c r="W22" s="38"/>
      <c r="X22" s="38"/>
      <c r="Y22" s="38"/>
      <c r="Z22" s="38"/>
      <c r="AA22" s="38"/>
    </row>
    <row r="23" spans="1:27" x14ac:dyDescent="0.45">
      <c r="A23" s="27"/>
      <c r="B23" s="7"/>
      <c r="C23" s="7"/>
      <c r="D23" s="123">
        <f t="shared" si="0"/>
        <v>0</v>
      </c>
      <c r="E23" s="6"/>
      <c r="F23" s="6"/>
      <c r="G23" s="28"/>
      <c r="H23" s="107"/>
      <c r="I23" s="52"/>
      <c r="J23" s="52" t="s">
        <v>7</v>
      </c>
      <c r="K23" s="52"/>
      <c r="L23" s="58">
        <f>L18*4</f>
        <v>0</v>
      </c>
      <c r="M23" s="58">
        <f>M18*2.5</f>
        <v>0</v>
      </c>
      <c r="N23" s="58">
        <f>N18*1</f>
        <v>0</v>
      </c>
      <c r="O23" s="55"/>
      <c r="P23" s="38"/>
      <c r="Q23" s="56">
        <v>2015</v>
      </c>
      <c r="R23" s="56"/>
      <c r="S23" s="57"/>
      <c r="T23" s="38"/>
      <c r="U23" s="38"/>
      <c r="V23" s="38"/>
      <c r="W23" s="38"/>
      <c r="X23" s="38"/>
      <c r="Y23" s="38"/>
      <c r="Z23" s="38"/>
      <c r="AA23" s="38"/>
    </row>
    <row r="24" spans="1:27" x14ac:dyDescent="0.45">
      <c r="A24" s="27"/>
      <c r="B24" s="7"/>
      <c r="C24" s="7"/>
      <c r="D24" s="123">
        <f t="shared" si="0"/>
        <v>0</v>
      </c>
      <c r="E24" s="6"/>
      <c r="F24" s="6"/>
      <c r="G24" s="28"/>
      <c r="H24" s="107"/>
      <c r="I24" s="52"/>
      <c r="J24" s="52" t="s">
        <v>8</v>
      </c>
      <c r="K24" s="52"/>
      <c r="L24" s="64" t="e">
        <f>L66*0.3333</f>
        <v>#VALUE!</v>
      </c>
      <c r="M24" s="64" t="e">
        <f>M66*0.2083</f>
        <v>#VALUE!</v>
      </c>
      <c r="N24" s="64">
        <f>N66*0.0833</f>
        <v>0</v>
      </c>
      <c r="O24" s="55"/>
      <c r="P24" s="38"/>
      <c r="Q24" s="56">
        <v>2014</v>
      </c>
      <c r="R24" s="56"/>
      <c r="S24" s="57"/>
      <c r="T24" s="38"/>
      <c r="U24" s="38"/>
      <c r="V24" s="38"/>
      <c r="W24" s="38"/>
      <c r="X24" s="38"/>
      <c r="Y24" s="38"/>
      <c r="Z24" s="38"/>
      <c r="AA24" s="38"/>
    </row>
    <row r="25" spans="1:27" x14ac:dyDescent="0.45">
      <c r="A25" s="27"/>
      <c r="B25" s="7"/>
      <c r="C25" s="7"/>
      <c r="D25" s="123">
        <f t="shared" si="0"/>
        <v>0</v>
      </c>
      <c r="E25" s="6"/>
      <c r="F25" s="6"/>
      <c r="G25" s="28"/>
      <c r="H25" s="107"/>
      <c r="I25" s="52"/>
      <c r="J25" s="52"/>
      <c r="K25" s="52"/>
      <c r="L25" s="58"/>
      <c r="M25" s="55"/>
      <c r="N25" s="55"/>
      <c r="O25" s="55"/>
      <c r="P25" s="38"/>
      <c r="Q25" s="56">
        <v>2013</v>
      </c>
      <c r="R25" s="56"/>
      <c r="S25" s="57"/>
      <c r="T25" s="38"/>
      <c r="U25" s="38"/>
      <c r="V25" s="38"/>
      <c r="W25" s="38"/>
      <c r="X25" s="38"/>
      <c r="Y25" s="38"/>
      <c r="Z25" s="38"/>
      <c r="AA25" s="38"/>
    </row>
    <row r="26" spans="1:27" x14ac:dyDescent="0.45">
      <c r="A26" s="27"/>
      <c r="B26" s="7"/>
      <c r="C26" s="7"/>
      <c r="D26" s="123">
        <f t="shared" si="0"/>
        <v>0</v>
      </c>
      <c r="E26" s="6"/>
      <c r="F26" s="6"/>
      <c r="G26" s="28"/>
      <c r="H26" s="107"/>
      <c r="I26" s="65"/>
      <c r="J26" s="65"/>
      <c r="K26" s="65"/>
      <c r="L26" s="182"/>
      <c r="M26" s="63"/>
      <c r="N26" s="55"/>
      <c r="O26" s="55"/>
      <c r="P26" s="38"/>
      <c r="Q26" s="56">
        <v>2012</v>
      </c>
      <c r="R26" s="56"/>
      <c r="S26" s="57"/>
      <c r="T26" s="38"/>
      <c r="U26" s="38"/>
      <c r="V26" s="38"/>
      <c r="W26" s="38"/>
      <c r="X26" s="38"/>
      <c r="Y26" s="38"/>
      <c r="Z26" s="38"/>
      <c r="AA26" s="38"/>
    </row>
    <row r="27" spans="1:27" x14ac:dyDescent="0.45">
      <c r="A27" s="27"/>
      <c r="B27" s="7"/>
      <c r="C27" s="7"/>
      <c r="D27" s="123">
        <f t="shared" si="0"/>
        <v>0</v>
      </c>
      <c r="E27" s="6"/>
      <c r="F27" s="6"/>
      <c r="G27" s="28"/>
      <c r="H27" s="107"/>
      <c r="I27" s="65"/>
      <c r="J27" s="65"/>
      <c r="K27" s="65"/>
      <c r="L27" s="182"/>
      <c r="M27" s="55"/>
      <c r="N27" s="55"/>
      <c r="O27" s="55"/>
      <c r="P27" s="66"/>
      <c r="Q27" s="56">
        <v>2011</v>
      </c>
      <c r="R27" s="56"/>
      <c r="S27" s="57"/>
      <c r="T27" s="38"/>
      <c r="U27" s="38"/>
      <c r="V27" s="38"/>
      <c r="W27" s="38"/>
      <c r="X27" s="38"/>
      <c r="Y27" s="38"/>
      <c r="Z27" s="38"/>
      <c r="AA27" s="38"/>
    </row>
    <row r="28" spans="1:27" x14ac:dyDescent="0.45">
      <c r="A28" s="27"/>
      <c r="B28" s="7"/>
      <c r="C28" s="7"/>
      <c r="D28" s="123">
        <f t="shared" si="0"/>
        <v>0</v>
      </c>
      <c r="E28" s="6"/>
      <c r="F28" s="6"/>
      <c r="G28" s="28"/>
      <c r="H28" s="107"/>
      <c r="I28" s="107"/>
      <c r="J28" s="107"/>
      <c r="K28" s="107"/>
      <c r="L28" s="107"/>
      <c r="M28" s="38"/>
      <c r="N28" s="38"/>
      <c r="O28" s="38"/>
      <c r="P28" s="38"/>
      <c r="Q28" s="56">
        <v>2010</v>
      </c>
      <c r="R28" s="56"/>
      <c r="S28" s="57"/>
      <c r="T28" s="38"/>
      <c r="U28" s="38"/>
      <c r="V28" s="38"/>
      <c r="W28" s="38"/>
      <c r="X28" s="38"/>
      <c r="Y28" s="38"/>
      <c r="Z28" s="38"/>
      <c r="AA28" s="38"/>
    </row>
    <row r="29" spans="1:27" x14ac:dyDescent="0.45">
      <c r="A29" s="27"/>
      <c r="B29" s="7"/>
      <c r="C29" s="7"/>
      <c r="D29" s="123">
        <f t="shared" si="0"/>
        <v>0</v>
      </c>
      <c r="E29" s="6"/>
      <c r="F29" s="6"/>
      <c r="G29" s="28"/>
      <c r="H29" s="103"/>
      <c r="I29" s="103"/>
      <c r="J29" s="107"/>
      <c r="K29" s="107"/>
      <c r="L29" s="125"/>
      <c r="M29" s="38"/>
      <c r="N29" s="38"/>
      <c r="O29" s="38"/>
      <c r="P29" s="38"/>
      <c r="Q29" s="56">
        <v>2009</v>
      </c>
      <c r="R29" s="56"/>
      <c r="S29" s="57"/>
      <c r="T29" s="38"/>
      <c r="U29" s="38"/>
      <c r="V29" s="38"/>
      <c r="W29" s="38"/>
      <c r="X29" s="38"/>
      <c r="Y29" s="38"/>
      <c r="Z29" s="38"/>
      <c r="AA29" s="38"/>
    </row>
    <row r="30" spans="1:27" x14ac:dyDescent="0.45">
      <c r="A30" s="27"/>
      <c r="B30" s="7"/>
      <c r="C30" s="7"/>
      <c r="D30" s="123">
        <f t="shared" si="0"/>
        <v>0</v>
      </c>
      <c r="E30" s="6"/>
      <c r="F30" s="6"/>
      <c r="G30" s="28"/>
      <c r="H30" s="103"/>
      <c r="I30" s="103"/>
      <c r="J30" s="107"/>
      <c r="K30" s="107"/>
      <c r="L30" s="107"/>
      <c r="M30" s="38"/>
      <c r="N30" s="38"/>
      <c r="O30" s="38"/>
      <c r="P30" s="38"/>
      <c r="Q30" s="56">
        <v>2008</v>
      </c>
      <c r="R30" s="56"/>
      <c r="S30" s="57"/>
      <c r="T30" s="38"/>
      <c r="U30" s="38"/>
      <c r="V30" s="38"/>
      <c r="W30" s="38"/>
      <c r="X30" s="38"/>
      <c r="Y30" s="38"/>
      <c r="Z30" s="38"/>
      <c r="AA30" s="38"/>
    </row>
    <row r="31" spans="1:27" x14ac:dyDescent="0.45">
      <c r="A31" s="27"/>
      <c r="B31" s="7"/>
      <c r="C31" s="7"/>
      <c r="D31" s="123">
        <f t="shared" si="0"/>
        <v>0</v>
      </c>
      <c r="E31" s="6"/>
      <c r="F31" s="6"/>
      <c r="G31" s="28"/>
      <c r="H31" s="126"/>
      <c r="I31" s="103"/>
      <c r="J31" s="107"/>
      <c r="K31" s="107"/>
      <c r="L31" s="107"/>
      <c r="M31" s="38"/>
      <c r="N31" s="38"/>
      <c r="O31" s="38"/>
      <c r="P31" s="38"/>
      <c r="Q31" s="56">
        <v>2007</v>
      </c>
      <c r="R31" s="56"/>
      <c r="S31" s="57"/>
      <c r="T31" s="38"/>
      <c r="U31" s="38"/>
      <c r="V31" s="38"/>
      <c r="W31" s="38"/>
      <c r="X31" s="38"/>
      <c r="Y31" s="38"/>
      <c r="Z31" s="38"/>
      <c r="AA31" s="38"/>
    </row>
    <row r="32" spans="1:27" x14ac:dyDescent="0.45">
      <c r="A32" s="27"/>
      <c r="B32" s="7"/>
      <c r="C32" s="7"/>
      <c r="D32" s="123">
        <f t="shared" si="0"/>
        <v>0</v>
      </c>
      <c r="E32" s="6"/>
      <c r="F32" s="6"/>
      <c r="G32" s="28"/>
      <c r="H32" s="126"/>
      <c r="I32" s="103"/>
      <c r="J32" s="107"/>
      <c r="K32" s="107"/>
      <c r="L32" s="107"/>
      <c r="M32" s="38"/>
      <c r="N32" s="38"/>
      <c r="O32" s="38"/>
      <c r="P32" s="38"/>
      <c r="Q32" s="56">
        <v>2006</v>
      </c>
      <c r="R32" s="56"/>
      <c r="S32" s="57"/>
      <c r="T32" s="38"/>
      <c r="U32" s="38"/>
      <c r="V32" s="38"/>
      <c r="W32" s="38"/>
      <c r="X32" s="38"/>
      <c r="Y32" s="38"/>
      <c r="Z32" s="38"/>
      <c r="AA32" s="38"/>
    </row>
    <row r="33" spans="1:27" x14ac:dyDescent="0.45">
      <c r="A33" s="27"/>
      <c r="B33" s="7"/>
      <c r="C33" s="7"/>
      <c r="D33" s="123">
        <f t="shared" si="0"/>
        <v>0</v>
      </c>
      <c r="E33" s="6"/>
      <c r="F33" s="6"/>
      <c r="G33" s="28"/>
      <c r="H33" s="127" t="s">
        <v>95</v>
      </c>
      <c r="I33" s="103"/>
      <c r="J33" s="97"/>
      <c r="K33" s="97"/>
      <c r="L33" s="107"/>
      <c r="M33" s="38"/>
      <c r="N33" s="38"/>
      <c r="O33" s="38"/>
      <c r="P33" s="38"/>
      <c r="Q33" s="56">
        <v>2005</v>
      </c>
      <c r="R33" s="56"/>
      <c r="S33" s="57"/>
      <c r="T33" s="38"/>
      <c r="U33" s="38"/>
      <c r="V33" s="38"/>
      <c r="W33" s="38"/>
      <c r="X33" s="38"/>
      <c r="Y33" s="38"/>
      <c r="Z33" s="38"/>
      <c r="AA33" s="38"/>
    </row>
    <row r="34" spans="1:27" x14ac:dyDescent="0.45">
      <c r="A34" s="27"/>
      <c r="B34" s="7"/>
      <c r="C34" s="7"/>
      <c r="D34" s="123">
        <f t="shared" si="0"/>
        <v>0</v>
      </c>
      <c r="E34" s="6"/>
      <c r="F34" s="6"/>
      <c r="G34" s="28"/>
      <c r="H34" s="126" t="s">
        <v>96</v>
      </c>
      <c r="I34" s="103"/>
      <c r="J34" s="97"/>
      <c r="K34" s="97"/>
      <c r="L34" s="107"/>
      <c r="M34" s="38"/>
      <c r="N34" s="38"/>
      <c r="O34" s="38"/>
      <c r="P34" s="38"/>
      <c r="Q34" s="56">
        <v>2004</v>
      </c>
      <c r="R34" s="56"/>
      <c r="S34" s="57"/>
      <c r="T34" s="38"/>
      <c r="U34" s="38"/>
      <c r="V34" s="38"/>
      <c r="W34" s="38"/>
      <c r="X34" s="38"/>
      <c r="Y34" s="38"/>
      <c r="Z34" s="38"/>
      <c r="AA34" s="38"/>
    </row>
    <row r="35" spans="1:27" x14ac:dyDescent="0.45">
      <c r="A35" s="27"/>
      <c r="B35" s="7"/>
      <c r="C35" s="7"/>
      <c r="D35" s="123">
        <f t="shared" si="0"/>
        <v>0</v>
      </c>
      <c r="E35" s="6"/>
      <c r="F35" s="6"/>
      <c r="G35" s="28"/>
      <c r="H35" s="126"/>
      <c r="I35" s="103"/>
      <c r="J35" s="97"/>
      <c r="K35" s="97"/>
      <c r="L35" s="107"/>
      <c r="M35" s="38"/>
      <c r="N35" s="38"/>
      <c r="O35" s="38"/>
      <c r="P35" s="38"/>
      <c r="Q35" s="56">
        <v>2003</v>
      </c>
      <c r="R35" s="56"/>
      <c r="S35" s="57"/>
      <c r="T35" s="38"/>
      <c r="U35" s="38"/>
      <c r="V35" s="38"/>
      <c r="W35" s="38"/>
      <c r="X35" s="38"/>
      <c r="Y35" s="38"/>
      <c r="Z35" s="38"/>
      <c r="AA35" s="38"/>
    </row>
    <row r="36" spans="1:27" x14ac:dyDescent="0.45">
      <c r="A36" s="27"/>
      <c r="B36" s="7"/>
      <c r="C36" s="7"/>
      <c r="D36" s="123">
        <f t="shared" si="0"/>
        <v>0</v>
      </c>
      <c r="E36" s="6"/>
      <c r="F36" s="6"/>
      <c r="G36" s="28"/>
      <c r="H36" s="103"/>
      <c r="I36" s="103"/>
      <c r="J36" s="97"/>
      <c r="K36" s="97"/>
      <c r="L36" s="107"/>
      <c r="M36" s="38"/>
      <c r="N36" s="38"/>
      <c r="O36" s="38"/>
      <c r="P36" s="38"/>
      <c r="Q36" s="56">
        <v>2002</v>
      </c>
      <c r="R36" s="56"/>
      <c r="S36" s="57"/>
      <c r="T36" s="38"/>
      <c r="U36" s="38"/>
      <c r="V36" s="38"/>
      <c r="W36" s="38"/>
      <c r="X36" s="38"/>
      <c r="Y36" s="38"/>
      <c r="Z36" s="38"/>
      <c r="AA36" s="38"/>
    </row>
    <row r="37" spans="1:27" x14ac:dyDescent="0.45">
      <c r="A37" s="27"/>
      <c r="B37" s="7"/>
      <c r="C37" s="7"/>
      <c r="D37" s="123">
        <f t="shared" si="0"/>
        <v>0</v>
      </c>
      <c r="E37" s="6"/>
      <c r="F37" s="6"/>
      <c r="G37" s="28"/>
      <c r="H37" s="103"/>
      <c r="I37" s="103"/>
      <c r="J37" s="97"/>
      <c r="K37" s="97"/>
      <c r="L37" s="107"/>
      <c r="M37" s="38"/>
      <c r="N37" s="38"/>
      <c r="O37" s="38"/>
      <c r="P37" s="38"/>
      <c r="Q37" s="56">
        <v>2001</v>
      </c>
      <c r="R37" s="56"/>
      <c r="S37" s="57"/>
      <c r="T37" s="38"/>
      <c r="U37" s="38"/>
      <c r="V37" s="38"/>
      <c r="W37" s="38"/>
      <c r="X37" s="38"/>
      <c r="Y37" s="38"/>
      <c r="Z37" s="38"/>
      <c r="AA37" s="38"/>
    </row>
    <row r="38" spans="1:27" x14ac:dyDescent="0.45">
      <c r="A38" s="27"/>
      <c r="B38" s="7"/>
      <c r="C38" s="7"/>
      <c r="D38" s="123">
        <f t="shared" si="0"/>
        <v>0</v>
      </c>
      <c r="E38" s="6"/>
      <c r="F38" s="6"/>
      <c r="G38" s="28"/>
      <c r="H38" s="97"/>
      <c r="I38" s="97"/>
      <c r="J38" s="97"/>
      <c r="K38" s="97"/>
      <c r="L38" s="107"/>
      <c r="M38" s="38"/>
      <c r="N38" s="38"/>
      <c r="O38" s="38"/>
      <c r="P38" s="38"/>
      <c r="Q38" s="56">
        <v>2000</v>
      </c>
      <c r="R38" s="56"/>
      <c r="S38" s="57"/>
      <c r="T38" s="38"/>
      <c r="U38" s="38"/>
      <c r="V38" s="38"/>
      <c r="W38" s="38"/>
      <c r="X38" s="38"/>
      <c r="Y38" s="38"/>
      <c r="Z38" s="38"/>
      <c r="AA38" s="38"/>
    </row>
    <row r="39" spans="1:27" x14ac:dyDescent="0.45">
      <c r="A39" s="27"/>
      <c r="B39" s="7"/>
      <c r="C39" s="7"/>
      <c r="D39" s="123">
        <f t="shared" si="0"/>
        <v>0</v>
      </c>
      <c r="E39" s="6"/>
      <c r="F39" s="6"/>
      <c r="G39" s="28"/>
      <c r="H39" s="107"/>
      <c r="I39" s="107"/>
      <c r="J39" s="107"/>
      <c r="K39" s="107"/>
      <c r="L39" s="107"/>
      <c r="M39" s="38"/>
      <c r="N39" s="38"/>
      <c r="O39" s="38"/>
      <c r="P39" s="38"/>
      <c r="Q39" s="56">
        <v>1999</v>
      </c>
      <c r="R39" s="56"/>
      <c r="S39" s="57"/>
      <c r="T39" s="38"/>
      <c r="U39" s="38"/>
      <c r="V39" s="38"/>
      <c r="W39" s="38"/>
      <c r="X39" s="38"/>
      <c r="Y39" s="38"/>
      <c r="Z39" s="38"/>
      <c r="AA39" s="38"/>
    </row>
    <row r="40" spans="1:27" x14ac:dyDescent="0.45">
      <c r="A40" s="27"/>
      <c r="B40" s="7"/>
      <c r="C40" s="7"/>
      <c r="D40" s="123">
        <f t="shared" si="0"/>
        <v>0</v>
      </c>
      <c r="E40" s="6"/>
      <c r="F40" s="6"/>
      <c r="G40" s="28"/>
      <c r="H40" s="107"/>
      <c r="I40" s="107"/>
      <c r="J40" s="107"/>
      <c r="K40" s="107"/>
      <c r="L40" s="107"/>
      <c r="M40" s="38"/>
      <c r="N40" s="38"/>
      <c r="O40" s="38"/>
      <c r="P40" s="38"/>
      <c r="Q40" s="56">
        <v>1998</v>
      </c>
      <c r="R40" s="56"/>
      <c r="S40" s="57"/>
      <c r="T40" s="38"/>
      <c r="U40" s="38"/>
      <c r="V40" s="38"/>
      <c r="W40" s="38"/>
      <c r="X40" s="38"/>
      <c r="Y40" s="38"/>
      <c r="Z40" s="38"/>
      <c r="AA40" s="38"/>
    </row>
    <row r="41" spans="1:27" x14ac:dyDescent="0.45">
      <c r="A41" s="27"/>
      <c r="B41" s="7"/>
      <c r="C41" s="7"/>
      <c r="D41" s="123">
        <f t="shared" si="0"/>
        <v>0</v>
      </c>
      <c r="E41" s="6"/>
      <c r="F41" s="6"/>
      <c r="G41" s="28"/>
      <c r="H41" s="107"/>
      <c r="I41" s="107"/>
      <c r="J41" s="107"/>
      <c r="K41" s="107"/>
      <c r="L41" s="107"/>
      <c r="M41" s="38"/>
      <c r="N41" s="38"/>
      <c r="O41" s="38"/>
      <c r="P41" s="38"/>
      <c r="Q41" s="56">
        <v>1997</v>
      </c>
      <c r="R41" s="56"/>
      <c r="S41" s="57"/>
      <c r="T41" s="38"/>
      <c r="U41" s="38"/>
      <c r="V41" s="38"/>
      <c r="W41" s="38"/>
      <c r="X41" s="38"/>
      <c r="Y41" s="38"/>
      <c r="Z41" s="38"/>
      <c r="AA41" s="38"/>
    </row>
    <row r="42" spans="1:27" x14ac:dyDescent="0.45">
      <c r="A42" s="27"/>
      <c r="B42" s="7"/>
      <c r="C42" s="7"/>
      <c r="D42" s="123">
        <f t="shared" si="0"/>
        <v>0</v>
      </c>
      <c r="E42" s="6"/>
      <c r="F42" s="6"/>
      <c r="G42" s="28"/>
      <c r="H42" s="107"/>
      <c r="I42" s="107"/>
      <c r="J42" s="107"/>
      <c r="K42" s="107"/>
      <c r="L42" s="107"/>
      <c r="M42" s="38"/>
      <c r="N42" s="38"/>
      <c r="O42" s="38"/>
      <c r="P42" s="38"/>
      <c r="Q42" s="56">
        <v>1996</v>
      </c>
      <c r="R42" s="56"/>
      <c r="S42" s="57"/>
      <c r="T42" s="38"/>
      <c r="U42" s="38"/>
      <c r="V42" s="38"/>
      <c r="W42" s="38"/>
      <c r="X42" s="38"/>
      <c r="Y42" s="38"/>
      <c r="Z42" s="38"/>
      <c r="AA42" s="38"/>
    </row>
    <row r="43" spans="1:27" x14ac:dyDescent="0.45">
      <c r="A43" s="27"/>
      <c r="B43" s="7"/>
      <c r="C43" s="7"/>
      <c r="D43" s="123">
        <f t="shared" si="0"/>
        <v>0</v>
      </c>
      <c r="E43" s="6"/>
      <c r="F43" s="6"/>
      <c r="G43" s="28"/>
      <c r="H43" s="107"/>
      <c r="I43" s="107"/>
      <c r="J43" s="107"/>
      <c r="K43" s="107"/>
      <c r="L43" s="107"/>
      <c r="M43" s="38"/>
      <c r="N43" s="38"/>
      <c r="O43" s="38"/>
      <c r="P43" s="38"/>
      <c r="Q43" s="56">
        <v>1995</v>
      </c>
      <c r="R43" s="56"/>
      <c r="S43" s="57"/>
      <c r="T43" s="38"/>
      <c r="U43" s="38"/>
      <c r="V43" s="38"/>
      <c r="W43" s="38"/>
      <c r="X43" s="38"/>
      <c r="Y43" s="38"/>
      <c r="Z43" s="38"/>
      <c r="AA43" s="38"/>
    </row>
    <row r="44" spans="1:27" x14ac:dyDescent="0.45">
      <c r="A44" s="27"/>
      <c r="B44" s="7"/>
      <c r="C44" s="7"/>
      <c r="D44" s="123">
        <f t="shared" si="0"/>
        <v>0</v>
      </c>
      <c r="E44" s="6"/>
      <c r="F44" s="6"/>
      <c r="G44" s="28"/>
      <c r="H44" s="107"/>
      <c r="I44" s="107"/>
      <c r="J44" s="107"/>
      <c r="K44" s="107"/>
      <c r="L44" s="107"/>
      <c r="M44" s="38"/>
      <c r="N44" s="38"/>
      <c r="O44" s="38"/>
      <c r="P44" s="38"/>
      <c r="Q44" s="56">
        <v>1994</v>
      </c>
      <c r="R44" s="56"/>
      <c r="S44" s="57"/>
      <c r="T44" s="38"/>
      <c r="U44" s="38"/>
      <c r="V44" s="38"/>
      <c r="W44" s="38"/>
      <c r="X44" s="38"/>
      <c r="Y44" s="38"/>
      <c r="Z44" s="38"/>
      <c r="AA44" s="38"/>
    </row>
    <row r="45" spans="1:27" x14ac:dyDescent="0.45">
      <c r="A45" s="27"/>
      <c r="B45" s="7"/>
      <c r="C45" s="7"/>
      <c r="D45" s="123">
        <f t="shared" si="0"/>
        <v>0</v>
      </c>
      <c r="E45" s="6"/>
      <c r="F45" s="6"/>
      <c r="G45" s="28"/>
      <c r="H45" s="107"/>
      <c r="I45" s="107"/>
      <c r="J45" s="107"/>
      <c r="K45" s="107"/>
      <c r="L45" s="107"/>
      <c r="M45" s="38"/>
      <c r="N45" s="38"/>
      <c r="O45" s="38"/>
      <c r="P45" s="38"/>
      <c r="Q45" s="56">
        <v>1993</v>
      </c>
      <c r="R45" s="56"/>
      <c r="S45" s="57"/>
      <c r="T45" s="38"/>
      <c r="U45" s="38"/>
      <c r="V45" s="38"/>
      <c r="W45" s="38"/>
      <c r="X45" s="38"/>
      <c r="Y45" s="38"/>
      <c r="Z45" s="38"/>
      <c r="AA45" s="38"/>
    </row>
    <row r="46" spans="1:27" x14ac:dyDescent="0.45">
      <c r="A46" s="27"/>
      <c r="B46" s="7"/>
      <c r="C46" s="7"/>
      <c r="D46" s="123">
        <f t="shared" si="0"/>
        <v>0</v>
      </c>
      <c r="E46" s="6"/>
      <c r="F46" s="6"/>
      <c r="G46" s="28"/>
      <c r="H46" s="107"/>
      <c r="I46" s="107"/>
      <c r="J46" s="107"/>
      <c r="K46" s="107"/>
      <c r="L46" s="107"/>
      <c r="M46" s="38"/>
      <c r="N46" s="38"/>
      <c r="O46" s="38"/>
      <c r="P46" s="38"/>
      <c r="Q46" s="56">
        <v>1992</v>
      </c>
      <c r="R46" s="56"/>
      <c r="S46" s="57"/>
      <c r="T46" s="38"/>
      <c r="U46" s="38"/>
      <c r="V46" s="38"/>
      <c r="W46" s="38"/>
      <c r="X46" s="38"/>
      <c r="Y46" s="38"/>
      <c r="Z46" s="38"/>
      <c r="AA46" s="38"/>
    </row>
    <row r="47" spans="1:27" x14ac:dyDescent="0.45">
      <c r="A47" s="27"/>
      <c r="B47" s="7"/>
      <c r="C47" s="7"/>
      <c r="D47" s="123">
        <f t="shared" si="0"/>
        <v>0</v>
      </c>
      <c r="E47" s="6"/>
      <c r="F47" s="6"/>
      <c r="G47" s="28"/>
      <c r="H47" s="107"/>
      <c r="I47" s="107"/>
      <c r="J47" s="107"/>
      <c r="K47" s="107"/>
      <c r="L47" s="107"/>
      <c r="M47" s="38"/>
      <c r="N47" s="38"/>
      <c r="O47" s="38"/>
      <c r="P47" s="38"/>
      <c r="Q47" s="56">
        <v>1991</v>
      </c>
      <c r="R47" s="56"/>
      <c r="S47" s="57"/>
      <c r="T47" s="38"/>
      <c r="U47" s="38"/>
      <c r="V47" s="38"/>
      <c r="W47" s="38"/>
      <c r="X47" s="38"/>
      <c r="Y47" s="38"/>
      <c r="Z47" s="38"/>
      <c r="AA47" s="38"/>
    </row>
    <row r="48" spans="1:27" x14ac:dyDescent="0.45">
      <c r="A48" s="27"/>
      <c r="B48" s="7"/>
      <c r="C48" s="7"/>
      <c r="D48" s="123">
        <f t="shared" si="0"/>
        <v>0</v>
      </c>
      <c r="E48" s="6"/>
      <c r="F48" s="6"/>
      <c r="G48" s="28"/>
      <c r="H48" s="107"/>
      <c r="I48" s="107"/>
      <c r="J48" s="107"/>
      <c r="K48" s="107"/>
      <c r="L48" s="107"/>
      <c r="M48" s="38"/>
      <c r="N48" s="38"/>
      <c r="O48" s="38"/>
      <c r="P48" s="38"/>
      <c r="Q48" s="56">
        <v>1990</v>
      </c>
      <c r="R48" s="56"/>
      <c r="S48" s="57"/>
      <c r="T48" s="38"/>
      <c r="U48" s="38"/>
      <c r="V48" s="38"/>
      <c r="W48" s="38"/>
      <c r="X48" s="38"/>
      <c r="Y48" s="38"/>
      <c r="Z48" s="38"/>
      <c r="AA48" s="38"/>
    </row>
    <row r="49" spans="1:27" x14ac:dyDescent="0.45">
      <c r="A49" s="27"/>
      <c r="B49" s="7"/>
      <c r="C49" s="7"/>
      <c r="D49" s="123">
        <f t="shared" si="0"/>
        <v>0</v>
      </c>
      <c r="E49" s="6"/>
      <c r="F49" s="6"/>
      <c r="G49" s="28"/>
      <c r="H49" s="107"/>
      <c r="I49" s="107"/>
      <c r="J49" s="107"/>
      <c r="K49" s="107"/>
      <c r="L49" s="107"/>
      <c r="M49" s="38"/>
      <c r="N49" s="38"/>
      <c r="O49" s="38"/>
      <c r="P49" s="38"/>
      <c r="Q49" s="56">
        <v>1989</v>
      </c>
      <c r="R49" s="56"/>
      <c r="S49" s="57"/>
      <c r="T49" s="38"/>
      <c r="U49" s="38"/>
      <c r="V49" s="38"/>
      <c r="W49" s="38"/>
      <c r="X49" s="38"/>
      <c r="Y49" s="38"/>
      <c r="Z49" s="38"/>
      <c r="AA49" s="38"/>
    </row>
    <row r="50" spans="1:27" x14ac:dyDescent="0.45">
      <c r="A50" s="27"/>
      <c r="B50" s="8"/>
      <c r="C50" s="8"/>
      <c r="D50" s="123">
        <f t="shared" si="0"/>
        <v>0</v>
      </c>
      <c r="E50" s="6"/>
      <c r="F50" s="6"/>
      <c r="G50" s="28"/>
      <c r="H50" s="38"/>
      <c r="I50" s="38"/>
      <c r="J50" s="38"/>
      <c r="K50" s="38"/>
      <c r="L50" s="38"/>
      <c r="M50" s="38"/>
      <c r="N50" s="38"/>
      <c r="O50" s="38"/>
      <c r="P50" s="38"/>
      <c r="Q50" s="56">
        <v>1988</v>
      </c>
      <c r="R50" s="56"/>
      <c r="S50" s="57"/>
      <c r="T50" s="38"/>
      <c r="U50" s="38"/>
      <c r="V50" s="38"/>
      <c r="W50" s="38"/>
      <c r="X50" s="38"/>
      <c r="Y50" s="38"/>
      <c r="Z50" s="38"/>
      <c r="AA50" s="38"/>
    </row>
    <row r="51" spans="1:27" x14ac:dyDescent="0.45">
      <c r="A51" s="27"/>
      <c r="B51" s="8"/>
      <c r="C51" s="8"/>
      <c r="D51" s="123">
        <f t="shared" si="0"/>
        <v>0</v>
      </c>
      <c r="E51" s="6"/>
      <c r="F51" s="6"/>
      <c r="G51" s="28"/>
      <c r="H51" s="38"/>
      <c r="I51" s="38"/>
      <c r="J51" s="38"/>
      <c r="K51" s="38"/>
      <c r="L51" s="38"/>
      <c r="M51" s="38"/>
      <c r="N51" s="38"/>
      <c r="O51" s="38"/>
      <c r="P51" s="38"/>
      <c r="Q51" s="56">
        <v>1987</v>
      </c>
      <c r="R51" s="56"/>
      <c r="S51" s="57"/>
      <c r="T51" s="38"/>
      <c r="U51" s="38"/>
      <c r="V51" s="38"/>
      <c r="W51" s="38"/>
      <c r="X51" s="38"/>
      <c r="Y51" s="38"/>
      <c r="Z51" s="38"/>
      <c r="AA51" s="38"/>
    </row>
    <row r="52" spans="1:27" x14ac:dyDescent="0.45">
      <c r="A52" s="27"/>
      <c r="B52" s="8"/>
      <c r="C52" s="8"/>
      <c r="D52" s="123">
        <f t="shared" si="0"/>
        <v>0</v>
      </c>
      <c r="E52" s="6"/>
      <c r="F52" s="6"/>
      <c r="G52" s="28"/>
      <c r="H52" s="38"/>
      <c r="I52" s="38"/>
      <c r="J52" s="38"/>
      <c r="K52" s="38"/>
      <c r="L52" s="38"/>
      <c r="M52" s="38"/>
      <c r="N52" s="38"/>
      <c r="O52" s="38"/>
      <c r="P52" s="38"/>
      <c r="Q52" s="56">
        <v>1986</v>
      </c>
      <c r="R52" s="56"/>
      <c r="S52" s="57"/>
      <c r="T52" s="38"/>
      <c r="U52" s="38"/>
      <c r="V52" s="38"/>
      <c r="W52" s="38"/>
      <c r="X52" s="38"/>
      <c r="Y52" s="38"/>
      <c r="Z52" s="38"/>
      <c r="AA52" s="38"/>
    </row>
    <row r="53" spans="1:27" x14ac:dyDescent="0.45">
      <c r="A53" s="27"/>
      <c r="B53" s="8"/>
      <c r="C53" s="8"/>
      <c r="D53" s="123">
        <f t="shared" si="0"/>
        <v>0</v>
      </c>
      <c r="E53" s="6"/>
      <c r="F53" s="6"/>
      <c r="G53" s="28"/>
      <c r="H53" s="38"/>
      <c r="I53" s="38"/>
      <c r="J53" s="38"/>
      <c r="K53" s="38"/>
      <c r="L53" s="38"/>
      <c r="M53" s="38"/>
      <c r="N53" s="38"/>
      <c r="O53" s="38"/>
      <c r="P53" s="38"/>
      <c r="Q53" s="56">
        <v>1985</v>
      </c>
      <c r="R53" s="56"/>
      <c r="S53" s="57"/>
      <c r="T53" s="38"/>
      <c r="U53" s="38"/>
      <c r="V53" s="38"/>
      <c r="W53" s="38"/>
      <c r="X53" s="38"/>
      <c r="Y53" s="38"/>
      <c r="Z53" s="38"/>
      <c r="AA53" s="38"/>
    </row>
    <row r="54" spans="1:27" x14ac:dyDescent="0.45">
      <c r="A54" s="27"/>
      <c r="B54" s="8"/>
      <c r="C54" s="8"/>
      <c r="D54" s="123">
        <f t="shared" si="0"/>
        <v>0</v>
      </c>
      <c r="E54" s="6"/>
      <c r="F54" s="6"/>
      <c r="G54" s="28"/>
      <c r="H54" s="38"/>
      <c r="I54" s="38"/>
      <c r="J54" s="38"/>
      <c r="K54" s="38"/>
      <c r="L54" s="38"/>
      <c r="M54" s="38"/>
      <c r="N54" s="38"/>
      <c r="O54" s="38"/>
      <c r="P54" s="38"/>
      <c r="Q54" s="56"/>
      <c r="R54" s="56"/>
      <c r="S54" s="57"/>
      <c r="T54" s="38"/>
      <c r="U54" s="38"/>
      <c r="V54" s="38"/>
      <c r="W54" s="38"/>
      <c r="X54" s="38"/>
      <c r="Y54" s="38"/>
      <c r="Z54" s="38"/>
      <c r="AA54" s="38"/>
    </row>
    <row r="55" spans="1:27" x14ac:dyDescent="0.45">
      <c r="A55" s="27"/>
      <c r="B55" s="8"/>
      <c r="C55" s="8"/>
      <c r="D55" s="123">
        <f t="shared" si="0"/>
        <v>0</v>
      </c>
      <c r="E55" s="6"/>
      <c r="F55" s="6"/>
      <c r="G55" s="28"/>
      <c r="H55" s="38"/>
      <c r="I55" s="38"/>
      <c r="J55" s="38"/>
      <c r="K55" s="38"/>
      <c r="L55" s="38"/>
      <c r="M55" s="38"/>
      <c r="N55" s="38"/>
      <c r="O55" s="38"/>
      <c r="P55" s="38"/>
      <c r="Q55" s="56"/>
      <c r="R55" s="56"/>
      <c r="S55" s="57"/>
      <c r="T55" s="38"/>
      <c r="U55" s="38"/>
      <c r="V55" s="38"/>
      <c r="W55" s="38"/>
      <c r="X55" s="38"/>
      <c r="Y55" s="38"/>
      <c r="Z55" s="38"/>
      <c r="AA55" s="38"/>
    </row>
    <row r="56" spans="1:27" x14ac:dyDescent="0.45">
      <c r="A56" s="27"/>
      <c r="B56" s="8"/>
      <c r="C56" s="8"/>
      <c r="D56" s="123">
        <f t="shared" si="0"/>
        <v>0</v>
      </c>
      <c r="E56" s="6"/>
      <c r="F56" s="6"/>
      <c r="G56" s="28"/>
      <c r="H56" s="38"/>
      <c r="I56" s="38"/>
      <c r="J56" s="38"/>
      <c r="K56" s="38"/>
      <c r="L56" s="38"/>
      <c r="M56" s="38"/>
      <c r="N56" s="38"/>
      <c r="O56" s="38"/>
      <c r="P56" s="38"/>
      <c r="Q56" s="56"/>
      <c r="R56" s="56"/>
      <c r="S56" s="57"/>
      <c r="T56" s="38"/>
      <c r="U56" s="38"/>
      <c r="V56" s="38"/>
      <c r="W56" s="38"/>
      <c r="X56" s="38"/>
      <c r="Y56" s="38"/>
      <c r="Z56" s="38"/>
      <c r="AA56" s="38"/>
    </row>
    <row r="57" spans="1:27" x14ac:dyDescent="0.45">
      <c r="A57" s="27"/>
      <c r="B57" s="8"/>
      <c r="C57" s="8"/>
      <c r="D57" s="123">
        <f t="shared" si="0"/>
        <v>0</v>
      </c>
      <c r="E57" s="6"/>
      <c r="F57" s="6"/>
      <c r="G57" s="28"/>
      <c r="H57" s="38"/>
      <c r="I57" s="38"/>
      <c r="J57" s="38"/>
      <c r="K57" s="38"/>
      <c r="L57" s="38"/>
      <c r="M57" s="38"/>
      <c r="N57" s="38"/>
      <c r="O57" s="38"/>
      <c r="P57" s="38"/>
      <c r="Q57" s="56"/>
      <c r="R57" s="56"/>
      <c r="S57" s="57"/>
      <c r="T57" s="38"/>
      <c r="U57" s="38"/>
      <c r="V57" s="38"/>
      <c r="W57" s="38"/>
      <c r="X57" s="38"/>
      <c r="Y57" s="38"/>
      <c r="Z57" s="38"/>
      <c r="AA57" s="38"/>
    </row>
    <row r="58" spans="1:27" x14ac:dyDescent="0.45">
      <c r="A58" s="27"/>
      <c r="B58" s="8"/>
      <c r="C58" s="8"/>
      <c r="D58" s="123">
        <f t="shared" si="0"/>
        <v>0</v>
      </c>
      <c r="E58" s="6"/>
      <c r="F58" s="6"/>
      <c r="G58" s="28"/>
      <c r="H58" s="38"/>
      <c r="I58" s="38"/>
      <c r="J58" s="38"/>
      <c r="K58" s="38"/>
      <c r="L58" s="38"/>
      <c r="M58" s="38"/>
      <c r="N58" s="38"/>
      <c r="O58" s="38"/>
      <c r="P58" s="38"/>
      <c r="Q58" s="56"/>
      <c r="R58" s="56"/>
      <c r="S58" s="57"/>
      <c r="T58" s="38"/>
      <c r="U58" s="38"/>
      <c r="V58" s="38"/>
      <c r="W58" s="38"/>
      <c r="X58" s="38"/>
      <c r="Y58" s="38"/>
      <c r="Z58" s="38"/>
      <c r="AA58" s="38"/>
    </row>
    <row r="59" spans="1:27" x14ac:dyDescent="0.45">
      <c r="A59" s="27"/>
      <c r="B59" s="8"/>
      <c r="C59" s="8"/>
      <c r="D59" s="123">
        <f t="shared" si="0"/>
        <v>0</v>
      </c>
      <c r="E59" s="6"/>
      <c r="F59" s="6"/>
      <c r="G59" s="28"/>
      <c r="H59" s="38"/>
      <c r="I59" s="38"/>
      <c r="J59" s="38"/>
      <c r="K59" s="38"/>
      <c r="L59" s="38"/>
      <c r="M59" s="38"/>
      <c r="N59" s="38"/>
      <c r="O59" s="38"/>
      <c r="P59" s="38"/>
      <c r="Q59" s="56"/>
      <c r="R59" s="56"/>
      <c r="S59" s="57"/>
      <c r="T59" s="38"/>
      <c r="U59" s="38"/>
      <c r="V59" s="38"/>
      <c r="W59" s="38"/>
      <c r="X59" s="38"/>
      <c r="Y59" s="38"/>
      <c r="Z59" s="38"/>
      <c r="AA59" s="38"/>
    </row>
    <row r="60" spans="1:27" x14ac:dyDescent="0.45">
      <c r="A60" s="27"/>
      <c r="B60" s="8"/>
      <c r="C60" s="8"/>
      <c r="D60" s="123">
        <f t="shared" si="0"/>
        <v>0</v>
      </c>
      <c r="E60" s="6"/>
      <c r="F60" s="6"/>
      <c r="G60" s="28"/>
      <c r="H60" s="38"/>
      <c r="I60" s="38"/>
      <c r="J60" s="38"/>
      <c r="K60" s="38"/>
      <c r="L60" s="38"/>
      <c r="M60" s="38"/>
      <c r="N60" s="38"/>
      <c r="O60" s="38"/>
      <c r="P60" s="38"/>
      <c r="Q60" s="56"/>
      <c r="R60" s="56"/>
      <c r="S60" s="57"/>
      <c r="T60" s="38"/>
      <c r="U60" s="38"/>
      <c r="V60" s="38"/>
      <c r="W60" s="38"/>
      <c r="X60" s="38"/>
      <c r="Y60" s="38"/>
      <c r="Z60" s="38"/>
      <c r="AA60" s="38"/>
    </row>
    <row r="61" spans="1:27" x14ac:dyDescent="0.45">
      <c r="A61" s="27"/>
      <c r="B61" s="8"/>
      <c r="C61" s="8"/>
      <c r="D61" s="123">
        <f t="shared" si="0"/>
        <v>0</v>
      </c>
      <c r="E61" s="6"/>
      <c r="F61" s="6"/>
      <c r="G61" s="28"/>
      <c r="H61" s="38"/>
      <c r="I61" s="38"/>
      <c r="J61" s="38"/>
      <c r="K61" s="38"/>
      <c r="L61" s="38"/>
      <c r="M61" s="38"/>
      <c r="N61" s="38"/>
      <c r="O61" s="38"/>
      <c r="P61" s="38"/>
      <c r="Q61" s="56"/>
      <c r="R61" s="56"/>
      <c r="S61" s="57"/>
      <c r="T61" s="38"/>
      <c r="U61" s="38"/>
      <c r="V61" s="38"/>
      <c r="W61" s="38"/>
      <c r="X61" s="38"/>
      <c r="Y61" s="38"/>
      <c r="Z61" s="38"/>
      <c r="AA61" s="38"/>
    </row>
    <row r="62" spans="1:27" x14ac:dyDescent="0.45">
      <c r="A62" s="27"/>
      <c r="B62" s="8"/>
      <c r="C62" s="8"/>
      <c r="D62" s="123">
        <f t="shared" si="0"/>
        <v>0</v>
      </c>
      <c r="E62" s="6"/>
      <c r="F62" s="6"/>
      <c r="G62" s="28"/>
      <c r="H62" s="38"/>
      <c r="I62" s="38"/>
      <c r="J62" s="38"/>
      <c r="K62" s="38"/>
      <c r="L62" s="38"/>
      <c r="M62" s="38"/>
      <c r="N62" s="38"/>
      <c r="O62" s="38"/>
      <c r="P62" s="38"/>
      <c r="Q62" s="56"/>
      <c r="R62" s="56"/>
      <c r="S62" s="57"/>
      <c r="T62" s="38"/>
      <c r="U62" s="38"/>
      <c r="V62" s="38"/>
      <c r="W62" s="38"/>
      <c r="X62" s="38"/>
      <c r="Y62" s="38"/>
      <c r="Z62" s="38"/>
      <c r="AA62" s="38"/>
    </row>
    <row r="63" spans="1:27" x14ac:dyDescent="0.45">
      <c r="A63" s="27"/>
      <c r="B63" s="8"/>
      <c r="C63" s="8"/>
      <c r="D63" s="123">
        <f t="shared" si="0"/>
        <v>0</v>
      </c>
      <c r="E63" s="6"/>
      <c r="F63" s="6"/>
      <c r="G63" s="28"/>
      <c r="H63" s="38"/>
      <c r="I63" s="38"/>
      <c r="J63" s="38"/>
      <c r="K63" s="38"/>
      <c r="L63" s="38"/>
      <c r="M63" s="38"/>
      <c r="N63" s="38"/>
      <c r="O63" s="38"/>
      <c r="P63" s="38"/>
      <c r="Q63" s="56"/>
      <c r="R63" s="56"/>
      <c r="S63" s="57"/>
      <c r="T63" s="38"/>
      <c r="U63" s="38"/>
      <c r="V63" s="38"/>
      <c r="W63" s="38"/>
      <c r="X63" s="38"/>
      <c r="Y63" s="38"/>
      <c r="Z63" s="38"/>
      <c r="AA63" s="38"/>
    </row>
    <row r="64" spans="1:27" x14ac:dyDescent="0.45">
      <c r="A64" s="27"/>
      <c r="B64" s="8"/>
      <c r="C64" s="8"/>
      <c r="D64" s="123">
        <f t="shared" si="0"/>
        <v>0</v>
      </c>
      <c r="E64" s="6"/>
      <c r="F64" s="6"/>
      <c r="G64" s="28"/>
      <c r="H64" s="38"/>
      <c r="I64" s="38"/>
      <c r="J64" s="38"/>
      <c r="K64" s="38"/>
      <c r="L64" s="38"/>
      <c r="M64" s="38"/>
      <c r="N64" s="38"/>
      <c r="O64" s="38"/>
      <c r="P64" s="38"/>
      <c r="Q64" s="56"/>
      <c r="R64" s="56"/>
      <c r="S64" s="57"/>
      <c r="T64" s="38"/>
      <c r="U64" s="38"/>
      <c r="V64" s="38"/>
      <c r="W64" s="38"/>
      <c r="X64" s="38"/>
      <c r="Y64" s="38"/>
      <c r="Z64" s="38"/>
      <c r="AA64" s="38"/>
    </row>
    <row r="65" spans="1:27" x14ac:dyDescent="0.45">
      <c r="A65" s="27"/>
      <c r="B65" s="8"/>
      <c r="C65" s="8"/>
      <c r="D65" s="123">
        <f t="shared" si="0"/>
        <v>0</v>
      </c>
      <c r="E65" s="6"/>
      <c r="F65" s="6"/>
      <c r="G65" s="28"/>
      <c r="H65" s="38"/>
      <c r="I65" s="38"/>
      <c r="J65" s="38"/>
      <c r="K65" s="38"/>
      <c r="L65" s="38"/>
      <c r="M65" s="38"/>
      <c r="N65" s="38"/>
      <c r="O65" s="38"/>
      <c r="P65" s="38"/>
      <c r="Q65" s="56"/>
      <c r="R65" s="56"/>
      <c r="S65" s="57"/>
      <c r="T65" s="38"/>
      <c r="U65" s="38"/>
      <c r="V65" s="38"/>
      <c r="W65" s="38"/>
      <c r="X65" s="38"/>
      <c r="Y65" s="38"/>
      <c r="Z65" s="38"/>
      <c r="AA65" s="38"/>
    </row>
    <row r="66" spans="1:27" ht="14.65" thickBot="1" x14ac:dyDescent="0.5">
      <c r="A66" s="29"/>
      <c r="B66" s="9"/>
      <c r="C66" s="9"/>
      <c r="D66" s="123">
        <f t="shared" si="0"/>
        <v>0</v>
      </c>
      <c r="E66" s="6"/>
      <c r="F66" s="6"/>
      <c r="G66" s="28"/>
      <c r="H66" s="126" t="s">
        <v>232</v>
      </c>
      <c r="I66" s="128" t="s">
        <v>233</v>
      </c>
      <c r="J66" s="128" t="s">
        <v>234</v>
      </c>
      <c r="K66" s="128" t="s">
        <v>235</v>
      </c>
      <c r="L66" s="129" t="s">
        <v>236</v>
      </c>
      <c r="M66" s="129" t="s">
        <v>244</v>
      </c>
      <c r="N66" s="58">
        <f>TRUNC((N16-365*N18)/30)</f>
        <v>0</v>
      </c>
      <c r="O66" s="55"/>
      <c r="P66" s="38"/>
      <c r="Q66" s="56"/>
      <c r="R66" s="56"/>
      <c r="S66" s="57"/>
      <c r="T66" s="38"/>
      <c r="U66" s="38"/>
      <c r="V66" s="38"/>
      <c r="W66" s="38"/>
      <c r="X66" s="38"/>
      <c r="Y66" s="38"/>
      <c r="Z66" s="38"/>
      <c r="AA66" s="38"/>
    </row>
    <row r="67" spans="1:27" x14ac:dyDescent="0.45">
      <c r="A67" s="38"/>
      <c r="B67" s="38"/>
      <c r="C67" s="38"/>
      <c r="D67" s="38"/>
      <c r="E67" s="38"/>
      <c r="F67" s="38"/>
      <c r="G67" s="38"/>
      <c r="H67" s="38"/>
      <c r="I67" s="38"/>
      <c r="J67" s="38"/>
      <c r="K67" s="38"/>
      <c r="L67" s="38"/>
      <c r="M67" s="38"/>
      <c r="N67" s="38"/>
      <c r="O67" s="38"/>
      <c r="P67" s="38"/>
      <c r="Q67" s="56"/>
      <c r="R67" s="56"/>
      <c r="S67" s="57"/>
      <c r="T67" s="38"/>
      <c r="U67" s="38"/>
      <c r="V67" s="38"/>
      <c r="W67" s="38"/>
      <c r="X67" s="38"/>
      <c r="Y67" s="38"/>
      <c r="Z67" s="38"/>
      <c r="AA67" s="38"/>
    </row>
    <row r="68" spans="1:27" x14ac:dyDescent="0.45">
      <c r="Q68" s="56"/>
      <c r="R68" s="56"/>
      <c r="S68" s="57"/>
    </row>
    <row r="69" spans="1:27" x14ac:dyDescent="0.45">
      <c r="Q69" s="56"/>
      <c r="R69" s="56"/>
      <c r="S69" s="57"/>
    </row>
    <row r="70" spans="1:27" x14ac:dyDescent="0.45">
      <c r="A70" s="183"/>
      <c r="B70" s="183"/>
      <c r="C70" s="183"/>
      <c r="D70" s="183"/>
      <c r="E70" s="183"/>
      <c r="F70" s="183"/>
      <c r="G70" s="183"/>
      <c r="H70" s="68"/>
      <c r="I70" s="38"/>
      <c r="J70" s="38"/>
      <c r="Q70" s="56"/>
      <c r="R70" s="56"/>
      <c r="S70" s="57"/>
    </row>
    <row r="71" spans="1:27" x14ac:dyDescent="0.45">
      <c r="A71" s="181"/>
      <c r="B71" s="181"/>
      <c r="C71" s="181"/>
      <c r="D71" s="181"/>
      <c r="E71" s="181"/>
      <c r="F71" s="181"/>
      <c r="G71" s="181"/>
      <c r="H71" s="69"/>
      <c r="Q71" s="56"/>
      <c r="R71" s="56"/>
      <c r="S71" s="57"/>
    </row>
    <row r="72" spans="1:27" x14ac:dyDescent="0.45">
      <c r="A72" s="181"/>
      <c r="B72" s="181"/>
      <c r="C72" s="181"/>
      <c r="D72" s="181"/>
      <c r="E72" s="181"/>
      <c r="F72" s="181"/>
      <c r="G72" s="181"/>
      <c r="H72" s="69"/>
      <c r="Q72" s="56"/>
      <c r="R72" s="56"/>
      <c r="S72" s="57"/>
    </row>
    <row r="73" spans="1:27" x14ac:dyDescent="0.45">
      <c r="A73" s="181"/>
      <c r="B73" s="181"/>
      <c r="C73" s="181"/>
      <c r="D73" s="181"/>
      <c r="E73" s="181"/>
      <c r="F73" s="181"/>
      <c r="G73" s="181"/>
      <c r="H73" s="69"/>
      <c r="Q73" s="56"/>
      <c r="R73" s="56"/>
      <c r="S73" s="57"/>
    </row>
    <row r="74" spans="1:27" x14ac:dyDescent="0.45">
      <c r="A74" s="181"/>
      <c r="B74" s="181"/>
      <c r="C74" s="181"/>
      <c r="D74" s="181"/>
      <c r="E74" s="181"/>
      <c r="F74" s="181"/>
      <c r="G74" s="181"/>
      <c r="H74" s="69"/>
      <c r="Q74" s="56"/>
      <c r="R74" s="56"/>
      <c r="S74" s="57"/>
    </row>
    <row r="75" spans="1:27" x14ac:dyDescent="0.45">
      <c r="A75" s="181"/>
      <c r="B75" s="181"/>
      <c r="C75" s="181"/>
      <c r="D75" s="181"/>
      <c r="E75" s="181"/>
      <c r="F75" s="181"/>
      <c r="G75" s="181"/>
      <c r="H75" s="69"/>
      <c r="Q75" s="56"/>
      <c r="R75" s="56"/>
      <c r="S75" s="57"/>
    </row>
    <row r="76" spans="1:27" x14ac:dyDescent="0.45">
      <c r="A76" s="181"/>
      <c r="B76" s="181"/>
      <c r="C76" s="181"/>
      <c r="D76" s="181"/>
      <c r="E76" s="181"/>
      <c r="F76" s="181"/>
      <c r="G76" s="181"/>
      <c r="H76" s="69"/>
      <c r="Q76" s="56"/>
      <c r="R76" s="56"/>
      <c r="S76" s="57"/>
    </row>
    <row r="77" spans="1:27" x14ac:dyDescent="0.45">
      <c r="A77" s="181"/>
      <c r="B77" s="181"/>
      <c r="C77" s="181"/>
      <c r="D77" s="181"/>
      <c r="E77" s="181"/>
      <c r="F77" s="181"/>
      <c r="G77" s="181"/>
      <c r="H77" s="69"/>
      <c r="Q77" s="56"/>
      <c r="R77" s="56"/>
      <c r="S77" s="57"/>
    </row>
    <row r="78" spans="1:27" x14ac:dyDescent="0.45">
      <c r="A78" s="181"/>
      <c r="B78" s="181"/>
      <c r="C78" s="181"/>
      <c r="D78" s="181"/>
      <c r="E78" s="181"/>
      <c r="F78" s="181"/>
      <c r="G78" s="181"/>
      <c r="H78" s="69"/>
      <c r="Q78" s="56"/>
      <c r="R78" s="56"/>
      <c r="S78" s="57"/>
    </row>
    <row r="79" spans="1:27" x14ac:dyDescent="0.45">
      <c r="A79" s="181"/>
      <c r="B79" s="181"/>
      <c r="C79" s="181"/>
      <c r="D79" s="181"/>
      <c r="E79" s="181"/>
      <c r="F79" s="181"/>
      <c r="G79" s="181"/>
      <c r="H79" s="69"/>
      <c r="Q79" s="56"/>
      <c r="R79" s="56"/>
      <c r="S79" s="57"/>
    </row>
    <row r="80" spans="1:27" x14ac:dyDescent="0.45">
      <c r="A80" s="181"/>
      <c r="B80" s="181"/>
      <c r="C80" s="181"/>
      <c r="D80" s="181"/>
      <c r="E80" s="181"/>
      <c r="F80" s="181"/>
      <c r="G80" s="181"/>
      <c r="H80" s="69"/>
      <c r="Q80" s="56"/>
      <c r="R80" s="56"/>
      <c r="S80" s="57"/>
    </row>
    <row r="81" spans="1:19" x14ac:dyDescent="0.45">
      <c r="A81" s="181"/>
      <c r="B81" s="181"/>
      <c r="C81" s="181"/>
      <c r="D81" s="181"/>
      <c r="E81" s="181"/>
      <c r="F81" s="181"/>
      <c r="G81" s="181"/>
      <c r="H81" s="69"/>
      <c r="Q81" s="56"/>
      <c r="R81" s="56"/>
      <c r="S81" s="57"/>
    </row>
    <row r="82" spans="1:19" x14ac:dyDescent="0.45">
      <c r="A82" s="181"/>
      <c r="B82" s="181"/>
      <c r="C82" s="181"/>
      <c r="D82" s="181"/>
      <c r="E82" s="181"/>
      <c r="F82" s="181"/>
      <c r="G82" s="181"/>
      <c r="H82" s="69"/>
      <c r="Q82" s="56"/>
      <c r="R82" s="56"/>
      <c r="S82" s="57"/>
    </row>
    <row r="83" spans="1:19" x14ac:dyDescent="0.45">
      <c r="A83" s="181"/>
      <c r="B83" s="181"/>
      <c r="C83" s="181"/>
      <c r="D83" s="181"/>
      <c r="E83" s="181"/>
      <c r="F83" s="181"/>
      <c r="G83" s="181"/>
      <c r="H83" s="69"/>
      <c r="Q83" s="56"/>
      <c r="R83" s="56"/>
      <c r="S83" s="57"/>
    </row>
    <row r="84" spans="1:19" x14ac:dyDescent="0.45">
      <c r="A84" s="181"/>
      <c r="B84" s="181"/>
      <c r="C84" s="181"/>
      <c r="D84" s="181"/>
      <c r="E84" s="181"/>
      <c r="F84" s="181"/>
      <c r="G84" s="181"/>
      <c r="H84" s="69"/>
      <c r="Q84" s="56"/>
      <c r="R84" s="56"/>
      <c r="S84" s="57"/>
    </row>
    <row r="85" spans="1:19" x14ac:dyDescent="0.45">
      <c r="A85" s="181"/>
      <c r="B85" s="181"/>
      <c r="C85" s="181"/>
      <c r="D85" s="181"/>
      <c r="E85" s="181"/>
      <c r="F85" s="181"/>
      <c r="G85" s="181"/>
      <c r="H85" s="69"/>
      <c r="Q85" s="56"/>
      <c r="R85" s="56"/>
      <c r="S85" s="57"/>
    </row>
    <row r="86" spans="1:19" x14ac:dyDescent="0.45">
      <c r="A86" s="181"/>
      <c r="B86" s="181"/>
      <c r="C86" s="181"/>
      <c r="D86" s="181"/>
      <c r="E86" s="181"/>
      <c r="F86" s="181"/>
      <c r="G86" s="181"/>
      <c r="H86" s="69"/>
      <c r="Q86" s="56"/>
      <c r="R86" s="56"/>
      <c r="S86" s="57"/>
    </row>
    <row r="87" spans="1:19" x14ac:dyDescent="0.45">
      <c r="A87" s="181"/>
      <c r="B87" s="181"/>
      <c r="C87" s="181"/>
      <c r="D87" s="181"/>
      <c r="E87" s="181"/>
      <c r="F87" s="181"/>
      <c r="G87" s="181"/>
      <c r="H87" s="69"/>
      <c r="Q87" s="56"/>
      <c r="R87" s="56"/>
      <c r="S87" s="57"/>
    </row>
    <row r="88" spans="1:19" x14ac:dyDescent="0.45">
      <c r="A88" s="181"/>
      <c r="B88" s="181"/>
      <c r="C88" s="181"/>
      <c r="D88" s="181"/>
      <c r="E88" s="181"/>
      <c r="F88" s="181"/>
      <c r="G88" s="181"/>
      <c r="H88" s="69"/>
      <c r="Q88" s="56"/>
      <c r="R88" s="56"/>
      <c r="S88" s="57"/>
    </row>
    <row r="89" spans="1:19" x14ac:dyDescent="0.45">
      <c r="A89" s="181"/>
      <c r="B89" s="181"/>
      <c r="C89" s="181"/>
      <c r="D89" s="181"/>
      <c r="E89" s="181"/>
      <c r="F89" s="181"/>
      <c r="G89" s="181"/>
      <c r="H89" s="181"/>
      <c r="Q89" s="56"/>
      <c r="R89" s="56"/>
      <c r="S89" s="57"/>
    </row>
    <row r="90" spans="1:19" x14ac:dyDescent="0.45">
      <c r="A90" s="181"/>
      <c r="B90" s="181"/>
      <c r="C90" s="181"/>
      <c r="D90" s="181"/>
      <c r="E90" s="181"/>
      <c r="F90" s="181"/>
      <c r="G90" s="181"/>
      <c r="H90" s="181"/>
      <c r="Q90" s="56"/>
      <c r="R90" s="56"/>
      <c r="S90" s="57"/>
    </row>
    <row r="91" spans="1:19" x14ac:dyDescent="0.45">
      <c r="A91" s="181"/>
      <c r="B91" s="181"/>
      <c r="C91" s="181"/>
      <c r="D91" s="181"/>
      <c r="E91" s="181"/>
      <c r="F91" s="181"/>
      <c r="G91" s="181"/>
      <c r="H91" s="69"/>
      <c r="Q91" s="56"/>
      <c r="R91" s="56"/>
      <c r="S91" s="57"/>
    </row>
    <row r="92" spans="1:19" x14ac:dyDescent="0.45">
      <c r="A92" s="181"/>
      <c r="B92" s="181"/>
      <c r="C92" s="181"/>
      <c r="D92" s="181"/>
      <c r="E92" s="181"/>
      <c r="F92" s="181"/>
      <c r="G92" s="181"/>
      <c r="H92" s="69"/>
      <c r="Q92" s="56"/>
      <c r="R92" s="56"/>
      <c r="S92" s="57"/>
    </row>
    <row r="93" spans="1:19" x14ac:dyDescent="0.45">
      <c r="A93" s="181"/>
      <c r="B93" s="181"/>
      <c r="C93" s="181"/>
      <c r="D93" s="181"/>
      <c r="E93" s="181"/>
      <c r="F93" s="181"/>
      <c r="G93" s="181"/>
      <c r="H93" s="69"/>
      <c r="Q93" s="56"/>
      <c r="R93" s="56"/>
      <c r="S93" s="57"/>
    </row>
    <row r="94" spans="1:19" x14ac:dyDescent="0.45">
      <c r="A94" s="181"/>
      <c r="B94" s="181"/>
      <c r="C94" s="181"/>
      <c r="D94" s="181"/>
      <c r="E94" s="181"/>
      <c r="F94" s="181"/>
      <c r="G94" s="181"/>
      <c r="H94" s="69"/>
      <c r="Q94" s="56"/>
      <c r="R94" s="56"/>
      <c r="S94" s="57"/>
    </row>
    <row r="95" spans="1:19" x14ac:dyDescent="0.45">
      <c r="A95" s="181"/>
      <c r="B95" s="181"/>
      <c r="C95" s="181"/>
      <c r="D95" s="181"/>
      <c r="E95" s="181"/>
      <c r="F95" s="181"/>
      <c r="G95" s="181"/>
      <c r="H95" s="69"/>
      <c r="Q95" s="56"/>
      <c r="R95" s="56"/>
      <c r="S95" s="57"/>
    </row>
    <row r="96" spans="1:19" x14ac:dyDescent="0.45">
      <c r="A96" s="181"/>
      <c r="B96" s="181"/>
      <c r="C96" s="181"/>
      <c r="D96" s="181"/>
      <c r="E96" s="181"/>
      <c r="F96" s="181"/>
      <c r="G96" s="181"/>
      <c r="H96" s="69"/>
      <c r="Q96" s="56"/>
      <c r="R96" s="56"/>
      <c r="S96" s="57"/>
    </row>
    <row r="97" spans="1:19" x14ac:dyDescent="0.45">
      <c r="A97" s="181"/>
      <c r="B97" s="181"/>
      <c r="C97" s="181"/>
      <c r="D97" s="181"/>
      <c r="E97" s="181"/>
      <c r="F97" s="181"/>
      <c r="G97" s="181"/>
      <c r="H97" s="69"/>
      <c r="Q97" s="56"/>
      <c r="R97" s="56"/>
      <c r="S97" s="57"/>
    </row>
    <row r="98" spans="1:19" x14ac:dyDescent="0.45">
      <c r="A98" s="181"/>
      <c r="B98" s="181"/>
      <c r="C98" s="181"/>
      <c r="D98" s="181"/>
      <c r="E98" s="181"/>
      <c r="F98" s="130"/>
      <c r="G98" s="70"/>
      <c r="H98" s="69"/>
      <c r="Q98" s="71"/>
      <c r="R98" s="71"/>
    </row>
    <row r="99" spans="1:19" x14ac:dyDescent="0.45">
      <c r="A99" s="181"/>
      <c r="B99" s="181"/>
      <c r="C99" s="181"/>
      <c r="D99" s="181"/>
      <c r="E99" s="181"/>
      <c r="F99" s="130"/>
      <c r="G99" s="70"/>
      <c r="H99" s="69"/>
      <c r="Q99" s="71"/>
      <c r="R99" s="71"/>
    </row>
    <row r="100" spans="1:19" x14ac:dyDescent="0.45">
      <c r="A100" s="181"/>
      <c r="B100" s="181"/>
      <c r="C100" s="181"/>
      <c r="D100" s="181"/>
      <c r="E100" s="181"/>
      <c r="F100" s="181"/>
      <c r="G100" s="181"/>
      <c r="H100" s="69"/>
    </row>
    <row r="101" spans="1:19" x14ac:dyDescent="0.45">
      <c r="A101" s="181"/>
      <c r="B101" s="181"/>
      <c r="C101" s="181"/>
      <c r="D101" s="181"/>
      <c r="E101" s="181"/>
      <c r="F101" s="181"/>
      <c r="G101" s="181"/>
      <c r="H101" s="69"/>
    </row>
    <row r="102" spans="1:19" x14ac:dyDescent="0.45">
      <c r="A102" s="72"/>
      <c r="B102" s="72"/>
      <c r="C102" s="72"/>
      <c r="D102" s="72"/>
      <c r="E102" s="72"/>
      <c r="F102" s="72"/>
    </row>
    <row r="103" spans="1:19" x14ac:dyDescent="0.45">
      <c r="A103" s="72"/>
      <c r="B103" s="72"/>
      <c r="C103" s="72"/>
      <c r="D103" s="72"/>
      <c r="E103" s="72"/>
      <c r="F103" s="72"/>
    </row>
  </sheetData>
  <sheetProtection algorithmName="SHA-512" hashValue="JG2eriBe5RtHgkNJWHp3f5IB4nnxYyXMc9tV8dXHwXh8tpGvEFQfcVq94LjentqgjdvLWFF4ODbyp2VhUBONqA==" saltValue="drJQnCtjbhhJPNQrZucUUA==" spinCount="100000" sheet="1" selectLockedCells="1"/>
  <mergeCells count="44">
    <mergeCell ref="A7:F13"/>
    <mergeCell ref="A1:P1"/>
    <mergeCell ref="A2:P2"/>
    <mergeCell ref="A3:C3"/>
    <mergeCell ref="N6:O6"/>
    <mergeCell ref="A76:G76"/>
    <mergeCell ref="L14:L15"/>
    <mergeCell ref="M14:M15"/>
    <mergeCell ref="N14:N15"/>
    <mergeCell ref="L26:L27"/>
    <mergeCell ref="A70:G70"/>
    <mergeCell ref="A71:G71"/>
    <mergeCell ref="A72:G72"/>
    <mergeCell ref="A73:G73"/>
    <mergeCell ref="A74:G74"/>
    <mergeCell ref="A75:G75"/>
    <mergeCell ref="A88:G88"/>
    <mergeCell ref="A77:G77"/>
    <mergeCell ref="A78:G78"/>
    <mergeCell ref="A79:G79"/>
    <mergeCell ref="A80:G80"/>
    <mergeCell ref="A81:G81"/>
    <mergeCell ref="A82:G82"/>
    <mergeCell ref="A83:G83"/>
    <mergeCell ref="A84:G84"/>
    <mergeCell ref="A85:G85"/>
    <mergeCell ref="A86:G86"/>
    <mergeCell ref="A87:G87"/>
    <mergeCell ref="A101:G101"/>
    <mergeCell ref="A14:G15"/>
    <mergeCell ref="A4:B6"/>
    <mergeCell ref="C4:C6"/>
    <mergeCell ref="A95:G95"/>
    <mergeCell ref="A96:G96"/>
    <mergeCell ref="A97:G97"/>
    <mergeCell ref="A98:E98"/>
    <mergeCell ref="A99:E99"/>
    <mergeCell ref="A100:G100"/>
    <mergeCell ref="A89:H89"/>
    <mergeCell ref="A90:H90"/>
    <mergeCell ref="A91:G91"/>
    <mergeCell ref="A92:G92"/>
    <mergeCell ref="A93:G93"/>
    <mergeCell ref="A94:G94"/>
  </mergeCells>
  <dataValidations count="6">
    <dataValidation type="list" allowBlank="1" showInputMessage="1" showErrorMessage="1" sqref="G17:G66">
      <formula1>$G$9:$H$9</formula1>
    </dataValidation>
    <dataValidation type="whole" allowBlank="1" showInputMessage="1" showErrorMessage="1" sqref="C4:D6">
      <formula1>0</formula1>
      <formula2>100</formula2>
    </dataValidation>
    <dataValidation type="list" allowBlank="1" showInputMessage="1" showErrorMessage="1" sqref="E17:E66">
      <formula1>$H$33:$H$34</formula1>
    </dataValidation>
    <dataValidation type="decimal" allowBlank="1" showInputMessage="1" showErrorMessage="1" sqref="B17:D66">
      <formula1>0</formula1>
      <formula2>1000</formula2>
    </dataValidation>
    <dataValidation type="list" allowBlank="1" showInputMessage="1" showErrorMessage="1" sqref="F18:F66">
      <formula1>$H$66:$L$66</formula1>
    </dataValidation>
    <dataValidation type="list" allowBlank="1" showInputMessage="1" showErrorMessage="1" sqref="F17">
      <formula1>$H$66:$M$66</formula1>
    </dataValidation>
  </dataValidation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showGridLines="0" showRowColHeaders="0" zoomScale="85" zoomScaleNormal="85" workbookViewId="0">
      <selection activeCell="B15" sqref="B15"/>
    </sheetView>
  </sheetViews>
  <sheetFormatPr baseColWidth="10" defaultRowHeight="14.25" x14ac:dyDescent="0.45"/>
  <cols>
    <col min="1" max="1" width="40.796875" style="39" customWidth="1"/>
    <col min="2" max="2" width="11.1328125" style="39" customWidth="1"/>
    <col min="3" max="3" width="10.86328125" style="39" customWidth="1"/>
    <col min="4" max="4" width="41.73046875" style="39" customWidth="1"/>
    <col min="5" max="5" width="10.6640625" style="39"/>
    <col min="6" max="6" width="2.73046875" style="39" customWidth="1"/>
    <col min="7" max="8" width="10.6640625" style="39"/>
    <col min="9" max="9" width="8.9296875" style="39" customWidth="1"/>
    <col min="10" max="11" width="9.86328125" style="39" customWidth="1"/>
    <col min="12" max="12" width="11.1328125" style="39" customWidth="1"/>
    <col min="13" max="13" width="12.265625" style="39" customWidth="1"/>
    <col min="14" max="16384" width="10.6640625" style="39"/>
  </cols>
  <sheetData>
    <row r="1" spans="1:25" ht="103.15" customHeight="1" x14ac:dyDescent="0.45">
      <c r="A1" s="174" t="s">
        <v>74</v>
      </c>
      <c r="B1" s="174"/>
      <c r="C1" s="174"/>
      <c r="D1" s="174"/>
      <c r="E1" s="174"/>
      <c r="F1" s="174"/>
      <c r="G1" s="174"/>
      <c r="H1" s="174"/>
      <c r="I1" s="174"/>
      <c r="J1" s="174"/>
      <c r="K1" s="174"/>
      <c r="L1" s="174"/>
      <c r="M1" s="174"/>
      <c r="N1" s="174"/>
      <c r="O1" s="38"/>
      <c r="P1" s="38"/>
      <c r="Q1" s="38"/>
      <c r="R1" s="38"/>
      <c r="S1" s="38"/>
      <c r="T1" s="38"/>
      <c r="U1" s="38"/>
      <c r="V1" s="38"/>
      <c r="W1" s="38"/>
      <c r="X1" s="38"/>
      <c r="Y1" s="38"/>
    </row>
    <row r="2" spans="1:25" ht="11.25" customHeight="1" thickBot="1" x14ac:dyDescent="0.5">
      <c r="A2" s="175"/>
      <c r="B2" s="175"/>
      <c r="C2" s="175"/>
      <c r="D2" s="175"/>
      <c r="E2" s="175"/>
      <c r="F2" s="175"/>
      <c r="G2" s="175"/>
      <c r="H2" s="175"/>
      <c r="I2" s="175"/>
      <c r="J2" s="175"/>
      <c r="K2" s="175"/>
      <c r="L2" s="175"/>
      <c r="M2" s="175"/>
      <c r="N2" s="175"/>
      <c r="O2" s="38"/>
      <c r="P2" s="38"/>
      <c r="Q2" s="38"/>
      <c r="R2" s="38"/>
      <c r="S2" s="38"/>
      <c r="T2" s="38"/>
      <c r="U2" s="38"/>
      <c r="V2" s="38"/>
      <c r="W2" s="38"/>
      <c r="X2" s="38"/>
      <c r="Y2" s="38"/>
    </row>
    <row r="3" spans="1:25" ht="11.25" customHeight="1" thickBot="1" x14ac:dyDescent="0.5">
      <c r="A3" s="228" t="s">
        <v>73</v>
      </c>
      <c r="B3" s="229"/>
      <c r="C3" s="230"/>
      <c r="D3" s="40"/>
      <c r="E3" s="40"/>
      <c r="F3" s="40"/>
      <c r="G3" s="40"/>
      <c r="H3" s="40"/>
      <c r="I3" s="40"/>
      <c r="J3" s="40"/>
      <c r="K3" s="40"/>
      <c r="L3" s="40"/>
      <c r="M3" s="40"/>
      <c r="N3" s="40"/>
      <c r="O3" s="38"/>
      <c r="P3" s="38"/>
      <c r="Q3" s="38"/>
      <c r="R3" s="38"/>
      <c r="S3" s="38"/>
      <c r="T3" s="38"/>
      <c r="U3" s="38"/>
      <c r="V3" s="38"/>
      <c r="W3" s="38"/>
      <c r="X3" s="38"/>
      <c r="Y3" s="38"/>
    </row>
    <row r="4" spans="1:25" ht="37.15" customHeight="1" x14ac:dyDescent="0.45">
      <c r="A4" s="131" t="s">
        <v>69</v>
      </c>
      <c r="B4" s="132" t="s">
        <v>66</v>
      </c>
      <c r="C4" s="133" t="s">
        <v>67</v>
      </c>
      <c r="D4" s="40"/>
      <c r="E4" s="40"/>
      <c r="F4" s="40"/>
      <c r="G4" s="40"/>
      <c r="H4" s="40"/>
      <c r="I4" s="40"/>
      <c r="J4" s="40"/>
      <c r="K4" s="40"/>
      <c r="L4" s="40"/>
      <c r="M4" s="40"/>
      <c r="N4" s="40"/>
      <c r="O4" s="38"/>
      <c r="P4" s="38"/>
      <c r="Q4" s="38"/>
      <c r="R4" s="38"/>
      <c r="S4" s="38"/>
      <c r="T4" s="38"/>
      <c r="U4" s="38"/>
      <c r="V4" s="38"/>
      <c r="W4" s="38"/>
      <c r="X4" s="38"/>
      <c r="Y4" s="38"/>
    </row>
    <row r="5" spans="1:25" ht="22.15" customHeight="1" thickBot="1" x14ac:dyDescent="0.5">
      <c r="A5" s="134" t="s">
        <v>70</v>
      </c>
      <c r="B5" s="31">
        <v>0</v>
      </c>
      <c r="C5" s="26" t="s">
        <v>19</v>
      </c>
      <c r="D5" s="40"/>
      <c r="E5" s="40"/>
      <c r="F5" s="40"/>
      <c r="G5" s="40"/>
      <c r="H5" s="40"/>
      <c r="I5" s="40"/>
      <c r="J5" s="40"/>
      <c r="K5" s="40"/>
      <c r="L5" s="40"/>
      <c r="M5" s="40"/>
      <c r="N5" s="40"/>
      <c r="O5" s="38"/>
      <c r="P5" s="38"/>
      <c r="Q5" s="38"/>
      <c r="R5" s="38"/>
      <c r="S5" s="38"/>
      <c r="T5" s="38"/>
      <c r="U5" s="38"/>
      <c r="V5" s="38"/>
      <c r="W5" s="38"/>
      <c r="X5" s="38"/>
      <c r="Y5" s="38"/>
    </row>
    <row r="6" spans="1:25" ht="33.85" customHeight="1" thickBot="1" x14ac:dyDescent="0.5">
      <c r="A6" s="134" t="s">
        <v>71</v>
      </c>
      <c r="B6" s="31">
        <v>0</v>
      </c>
      <c r="C6" s="26" t="s">
        <v>19</v>
      </c>
      <c r="D6" s="40"/>
      <c r="E6" s="43"/>
      <c r="F6" s="43"/>
      <c r="G6" s="44" t="s">
        <v>80</v>
      </c>
      <c r="H6" s="45"/>
      <c r="I6" s="45"/>
      <c r="J6" s="43"/>
      <c r="K6" s="43"/>
      <c r="L6" s="206">
        <f>MIN(20,SUM(L8:L10))</f>
        <v>0</v>
      </c>
      <c r="M6" s="207"/>
      <c r="N6" s="40"/>
      <c r="O6" s="38"/>
      <c r="P6" s="38"/>
      <c r="Q6" s="38"/>
      <c r="R6" s="38"/>
      <c r="S6" s="38"/>
      <c r="T6" s="38"/>
      <c r="U6" s="38"/>
      <c r="V6" s="38"/>
      <c r="W6" s="38"/>
      <c r="X6" s="38"/>
      <c r="Y6" s="38"/>
    </row>
    <row r="7" spans="1:25" ht="21.4" customHeight="1" thickBot="1" x14ac:dyDescent="0.5">
      <c r="A7" s="231" t="s">
        <v>72</v>
      </c>
      <c r="B7" s="233">
        <v>0</v>
      </c>
      <c r="C7" s="235" t="s">
        <v>19</v>
      </c>
      <c r="D7" s="48"/>
      <c r="E7" s="74" t="s">
        <v>21</v>
      </c>
      <c r="F7" s="74" t="s">
        <v>19</v>
      </c>
      <c r="G7" s="74"/>
      <c r="H7" s="48"/>
      <c r="I7" s="48"/>
      <c r="J7" s="48"/>
      <c r="K7" s="48"/>
      <c r="L7" s="48"/>
      <c r="M7" s="75" t="s">
        <v>78</v>
      </c>
      <c r="N7" s="75" t="s">
        <v>79</v>
      </c>
      <c r="O7" s="38"/>
      <c r="P7" s="38"/>
      <c r="Q7" s="38"/>
      <c r="R7" s="38"/>
      <c r="S7" s="38"/>
      <c r="T7" s="38"/>
      <c r="U7" s="38"/>
      <c r="V7" s="38"/>
      <c r="W7" s="38"/>
      <c r="X7" s="38"/>
      <c r="Y7" s="38"/>
    </row>
    <row r="8" spans="1:25" ht="16.149999999999999" customHeight="1" x14ac:dyDescent="0.45">
      <c r="A8" s="231"/>
      <c r="B8" s="233"/>
      <c r="C8" s="235"/>
      <c r="D8" s="40"/>
      <c r="E8" s="43"/>
      <c r="F8" s="43"/>
      <c r="G8" s="112"/>
      <c r="H8" s="112" t="s">
        <v>75</v>
      </c>
      <c r="I8" s="112"/>
      <c r="J8" s="43"/>
      <c r="K8" s="43"/>
      <c r="L8" s="113">
        <f>M8+N8</f>
        <v>0</v>
      </c>
      <c r="M8" s="77">
        <f>IF(C5="No",B5*4,B5*4+2*0.3333)</f>
        <v>0</v>
      </c>
      <c r="N8" s="77">
        <f>J22+J21</f>
        <v>0</v>
      </c>
      <c r="O8" s="38"/>
      <c r="P8" s="38"/>
      <c r="Q8" s="38"/>
      <c r="R8" s="38"/>
      <c r="S8" s="38"/>
      <c r="T8" s="38"/>
      <c r="U8" s="38"/>
      <c r="V8" s="38"/>
      <c r="W8" s="38"/>
      <c r="X8" s="38"/>
      <c r="Y8" s="38"/>
    </row>
    <row r="9" spans="1:25" ht="16.149999999999999" customHeight="1" x14ac:dyDescent="0.45">
      <c r="A9" s="231"/>
      <c r="B9" s="233"/>
      <c r="C9" s="235"/>
      <c r="D9" s="40"/>
      <c r="E9" s="43"/>
      <c r="F9" s="43"/>
      <c r="G9" s="112"/>
      <c r="H9" s="112" t="s">
        <v>76</v>
      </c>
      <c r="I9" s="112"/>
      <c r="J9" s="43"/>
      <c r="K9" s="43"/>
      <c r="L9" s="114">
        <f t="shared" ref="L9" si="0">M9+N9</f>
        <v>0</v>
      </c>
      <c r="M9" s="77">
        <f>IF(C6="No",B6*2.5,B6*2.5+2*0.2083)</f>
        <v>0</v>
      </c>
      <c r="N9" s="77">
        <f>K21+K22</f>
        <v>0</v>
      </c>
      <c r="O9" s="38"/>
      <c r="P9" s="38"/>
      <c r="Q9" s="38"/>
      <c r="R9" s="38"/>
      <c r="S9" s="38"/>
      <c r="T9" s="38"/>
      <c r="U9" s="38"/>
      <c r="V9" s="38"/>
      <c r="W9" s="38"/>
      <c r="X9" s="38"/>
      <c r="Y9" s="38"/>
    </row>
    <row r="10" spans="1:25" ht="16.149999999999999" customHeight="1" thickBot="1" x14ac:dyDescent="0.5">
      <c r="A10" s="231"/>
      <c r="B10" s="233"/>
      <c r="C10" s="235"/>
      <c r="D10" s="40"/>
      <c r="E10" s="43"/>
      <c r="F10" s="43"/>
      <c r="G10" s="112"/>
      <c r="H10" s="112" t="s">
        <v>77</v>
      </c>
      <c r="I10" s="112"/>
      <c r="J10" s="43"/>
      <c r="K10" s="43"/>
      <c r="L10" s="115">
        <f>MIN(5,M10+N10)</f>
        <v>0</v>
      </c>
      <c r="M10" s="77">
        <f>IF(C7="No",B7,B7+2*0.0833)</f>
        <v>0</v>
      </c>
      <c r="N10" s="77">
        <f>L21+L22</f>
        <v>0</v>
      </c>
      <c r="O10" s="38"/>
      <c r="P10" s="38"/>
      <c r="Q10" s="38"/>
      <c r="R10" s="38"/>
      <c r="S10" s="38"/>
      <c r="T10" s="38"/>
      <c r="U10" s="38"/>
      <c r="V10" s="38"/>
      <c r="W10" s="38"/>
      <c r="X10" s="38"/>
      <c r="Y10" s="38"/>
    </row>
    <row r="11" spans="1:25" ht="115.9" customHeight="1" thickBot="1" x14ac:dyDescent="0.5">
      <c r="A11" s="232"/>
      <c r="B11" s="234"/>
      <c r="C11" s="236"/>
      <c r="D11" s="40"/>
      <c r="E11" s="42"/>
      <c r="F11" s="42"/>
      <c r="G11" s="116"/>
      <c r="H11" s="116"/>
      <c r="I11" s="116"/>
      <c r="J11" s="42"/>
      <c r="K11" s="42"/>
      <c r="L11" s="76"/>
      <c r="M11" s="40"/>
      <c r="N11" s="40"/>
      <c r="O11" s="38"/>
      <c r="P11" s="38"/>
      <c r="Q11" s="38"/>
      <c r="R11" s="38"/>
      <c r="S11" s="38"/>
      <c r="T11" s="38"/>
      <c r="U11" s="38"/>
      <c r="V11" s="38"/>
      <c r="W11" s="38"/>
      <c r="X11" s="38"/>
      <c r="Y11" s="38"/>
    </row>
    <row r="12" spans="1:25" ht="27" customHeight="1" thickBot="1" x14ac:dyDescent="0.5">
      <c r="A12" s="40"/>
      <c r="B12" s="40"/>
      <c r="C12" s="40"/>
      <c r="D12" s="40"/>
      <c r="E12" s="40"/>
      <c r="F12" s="40"/>
      <c r="G12" s="40"/>
      <c r="H12" s="40"/>
      <c r="I12" s="40"/>
      <c r="J12" s="225" t="str">
        <f>F31</f>
        <v>Dirección</v>
      </c>
      <c r="K12" s="225" t="str">
        <f>F32</f>
        <v>Otros cargos directivos</v>
      </c>
      <c r="L12" s="237" t="str">
        <f>F33</f>
        <v>Otras funciones (tutoría, coordinación, etc)</v>
      </c>
      <c r="N12" s="40"/>
      <c r="O12" s="56"/>
      <c r="P12" s="56"/>
      <c r="Q12" s="57"/>
      <c r="R12" s="38"/>
      <c r="S12" s="38"/>
      <c r="T12" s="38"/>
      <c r="U12" s="38"/>
      <c r="V12" s="38"/>
      <c r="W12" s="38"/>
      <c r="X12" s="38"/>
      <c r="Y12" s="38"/>
    </row>
    <row r="13" spans="1:25" ht="17.350000000000001" customHeight="1" thickBot="1" x14ac:dyDescent="0.5">
      <c r="A13" s="194" t="s">
        <v>65</v>
      </c>
      <c r="B13" s="195"/>
      <c r="C13" s="195"/>
      <c r="D13" s="195"/>
      <c r="E13" s="196"/>
      <c r="F13" s="40"/>
      <c r="G13" s="40"/>
      <c r="H13" s="40"/>
      <c r="I13" s="40"/>
      <c r="J13" s="226"/>
      <c r="K13" s="226"/>
      <c r="L13" s="226"/>
      <c r="N13" s="40"/>
      <c r="O13" s="56"/>
      <c r="P13" s="56"/>
      <c r="Q13" s="57"/>
      <c r="R13" s="38"/>
      <c r="S13" s="38"/>
      <c r="T13" s="38"/>
      <c r="U13" s="38"/>
      <c r="V13" s="38"/>
      <c r="W13" s="38"/>
      <c r="X13" s="38"/>
      <c r="Y13" s="38"/>
    </row>
    <row r="14" spans="1:25" ht="14.65" thickBot="1" x14ac:dyDescent="0.5">
      <c r="A14" s="117" t="s">
        <v>11</v>
      </c>
      <c r="B14" s="118" t="s">
        <v>0</v>
      </c>
      <c r="C14" s="118" t="s">
        <v>1</v>
      </c>
      <c r="D14" s="119" t="s">
        <v>68</v>
      </c>
      <c r="E14" s="120" t="s">
        <v>2</v>
      </c>
      <c r="F14" s="107"/>
      <c r="G14" s="121"/>
      <c r="H14" s="121" t="s">
        <v>3</v>
      </c>
      <c r="I14" s="121"/>
      <c r="J14" s="122">
        <f>SUMIFS(E15:E64,D15:D64,$J$12)</f>
        <v>0</v>
      </c>
      <c r="K14" s="122">
        <f>SUMIFS(E15:E64,D15:D64,$K$12)</f>
        <v>0</v>
      </c>
      <c r="L14" s="122">
        <f>SUMIFS(E15:E64,D15:D64,$L$12)</f>
        <v>0</v>
      </c>
      <c r="N14" s="38"/>
      <c r="O14" s="56">
        <v>2022</v>
      </c>
      <c r="P14" s="56"/>
      <c r="Q14" s="57"/>
      <c r="R14" s="38"/>
      <c r="S14" s="38"/>
      <c r="T14" s="38"/>
      <c r="U14" s="38"/>
      <c r="V14" s="38"/>
      <c r="W14" s="38"/>
      <c r="X14" s="38"/>
      <c r="Y14" s="38"/>
    </row>
    <row r="15" spans="1:25" ht="14.65" thickBot="1" x14ac:dyDescent="0.5">
      <c r="A15" s="27"/>
      <c r="B15" s="2"/>
      <c r="C15" s="2"/>
      <c r="D15" s="6"/>
      <c r="E15" s="32" t="str">
        <f t="shared" ref="E15:E64" si="1">IF(C15-B15&gt;0,C15-B15+1,"")</f>
        <v/>
      </c>
      <c r="F15" s="107"/>
      <c r="G15" s="135"/>
      <c r="H15" s="135"/>
      <c r="I15" s="135"/>
      <c r="J15" s="107"/>
      <c r="K15" s="38"/>
      <c r="L15" s="38"/>
      <c r="N15" s="38"/>
      <c r="O15" s="56">
        <v>2021</v>
      </c>
      <c r="P15" s="56"/>
      <c r="Q15" s="57"/>
      <c r="R15" s="38"/>
      <c r="S15" s="38"/>
      <c r="T15" s="38"/>
      <c r="U15" s="38"/>
      <c r="V15" s="38"/>
      <c r="W15" s="38"/>
      <c r="X15" s="38"/>
      <c r="Y15" s="38"/>
    </row>
    <row r="16" spans="1:25" ht="14.65" thickBot="1" x14ac:dyDescent="0.5">
      <c r="A16" s="27"/>
      <c r="B16" s="2"/>
      <c r="C16" s="2"/>
      <c r="D16" s="6"/>
      <c r="E16" s="32" t="str">
        <f t="shared" si="1"/>
        <v/>
      </c>
      <c r="F16" s="107"/>
      <c r="G16" s="121"/>
      <c r="H16" s="121" t="s">
        <v>4</v>
      </c>
      <c r="I16" s="121"/>
      <c r="J16" s="122">
        <f>TRUNC(J14/365)</f>
        <v>0</v>
      </c>
      <c r="K16" s="122">
        <f t="shared" ref="K16:L16" si="2">TRUNC(K14/365)</f>
        <v>0</v>
      </c>
      <c r="L16" s="122">
        <f t="shared" si="2"/>
        <v>0</v>
      </c>
      <c r="N16" s="38"/>
      <c r="O16" s="56">
        <v>2020</v>
      </c>
      <c r="P16" s="56"/>
      <c r="Q16" s="57"/>
      <c r="R16" s="38"/>
      <c r="S16" s="38"/>
      <c r="T16" s="38"/>
      <c r="U16" s="38"/>
      <c r="V16" s="38"/>
      <c r="W16" s="38"/>
      <c r="X16" s="38"/>
      <c r="Y16" s="38"/>
    </row>
    <row r="17" spans="1:25" ht="14.65" thickBot="1" x14ac:dyDescent="0.5">
      <c r="A17" s="27"/>
      <c r="B17" s="2"/>
      <c r="C17" s="2"/>
      <c r="D17" s="6"/>
      <c r="E17" s="32" t="str">
        <f t="shared" si="1"/>
        <v/>
      </c>
      <c r="F17" s="107"/>
      <c r="G17" s="121"/>
      <c r="H17" s="121" t="s">
        <v>5</v>
      </c>
      <c r="I17" s="121"/>
      <c r="J17" s="122">
        <f>TRUNC((J14-365*J16)/30)</f>
        <v>0</v>
      </c>
      <c r="K17" s="122">
        <f t="shared" ref="K17:L17" si="3">TRUNC((K14-365*K16)/30)</f>
        <v>0</v>
      </c>
      <c r="L17" s="122">
        <f t="shared" si="3"/>
        <v>0</v>
      </c>
      <c r="N17" s="38"/>
      <c r="O17" s="56">
        <v>2019</v>
      </c>
      <c r="P17" s="56"/>
      <c r="Q17" s="57"/>
      <c r="R17" s="38"/>
      <c r="S17" s="38"/>
      <c r="T17" s="38"/>
      <c r="U17" s="38"/>
      <c r="V17" s="38"/>
      <c r="W17" s="38"/>
      <c r="X17" s="38"/>
      <c r="Y17" s="38"/>
    </row>
    <row r="18" spans="1:25" ht="14.65" thickBot="1" x14ac:dyDescent="0.5">
      <c r="A18" s="27"/>
      <c r="B18" s="2"/>
      <c r="C18" s="2"/>
      <c r="D18" s="6"/>
      <c r="E18" s="32" t="str">
        <f t="shared" si="1"/>
        <v/>
      </c>
      <c r="F18" s="107"/>
      <c r="G18" s="121"/>
      <c r="H18" s="121" t="s">
        <v>6</v>
      </c>
      <c r="I18" s="121"/>
      <c r="J18" s="122">
        <f>J14-J16*365-J17*30</f>
        <v>0</v>
      </c>
      <c r="K18" s="122">
        <f t="shared" ref="K18:L18" si="4">K14-K16*365-K17*30</f>
        <v>0</v>
      </c>
      <c r="L18" s="122">
        <f t="shared" si="4"/>
        <v>0</v>
      </c>
      <c r="N18" s="38"/>
      <c r="O18" s="56">
        <v>2018</v>
      </c>
      <c r="P18" s="56"/>
      <c r="Q18" s="57"/>
      <c r="R18" s="38"/>
      <c r="S18" s="38"/>
      <c r="T18" s="38"/>
      <c r="U18" s="38"/>
      <c r="V18" s="38"/>
      <c r="W18" s="38"/>
      <c r="X18" s="38"/>
      <c r="Y18" s="38"/>
    </row>
    <row r="19" spans="1:25" x14ac:dyDescent="0.45">
      <c r="A19" s="27"/>
      <c r="B19" s="2"/>
      <c r="C19" s="2"/>
      <c r="D19" s="6"/>
      <c r="E19" s="32" t="str">
        <f t="shared" si="1"/>
        <v/>
      </c>
      <c r="F19" s="107"/>
      <c r="G19" s="136" t="s">
        <v>9</v>
      </c>
      <c r="I19" s="135"/>
      <c r="J19" s="107"/>
      <c r="K19" s="38"/>
      <c r="L19" s="38"/>
      <c r="N19" s="38"/>
      <c r="O19" s="56">
        <v>2017</v>
      </c>
      <c r="P19" s="56"/>
      <c r="Q19" s="57"/>
      <c r="R19" s="38"/>
      <c r="S19" s="38"/>
      <c r="T19" s="38"/>
      <c r="U19" s="38"/>
      <c r="V19" s="38"/>
      <c r="W19" s="38"/>
      <c r="X19" s="38"/>
      <c r="Y19" s="38"/>
    </row>
    <row r="20" spans="1:25" ht="14.65" thickBot="1" x14ac:dyDescent="0.5">
      <c r="A20" s="27"/>
      <c r="B20" s="2"/>
      <c r="C20" s="2"/>
      <c r="D20" s="6"/>
      <c r="E20" s="32" t="str">
        <f t="shared" si="1"/>
        <v/>
      </c>
      <c r="F20" s="107"/>
      <c r="G20" s="135"/>
      <c r="H20" s="135"/>
      <c r="I20" s="135"/>
      <c r="J20" s="107"/>
      <c r="K20" s="38"/>
      <c r="L20" s="38"/>
      <c r="N20" s="38"/>
      <c r="O20" s="56">
        <v>2016</v>
      </c>
      <c r="P20" s="56"/>
      <c r="Q20" s="57"/>
      <c r="R20" s="38"/>
      <c r="S20" s="38"/>
      <c r="T20" s="38"/>
      <c r="U20" s="38"/>
      <c r="V20" s="38"/>
      <c r="W20" s="38"/>
      <c r="X20" s="38"/>
      <c r="Y20" s="38"/>
    </row>
    <row r="21" spans="1:25" ht="14.65" thickBot="1" x14ac:dyDescent="0.5">
      <c r="A21" s="27"/>
      <c r="B21" s="2"/>
      <c r="C21" s="2"/>
      <c r="D21" s="6"/>
      <c r="E21" s="32" t="str">
        <f t="shared" si="1"/>
        <v/>
      </c>
      <c r="F21" s="107"/>
      <c r="G21" s="121"/>
      <c r="H21" s="121" t="s">
        <v>7</v>
      </c>
      <c r="I21" s="121"/>
      <c r="J21" s="122">
        <f>J16*4</f>
        <v>0</v>
      </c>
      <c r="K21" s="122">
        <f>K16*2.5</f>
        <v>0</v>
      </c>
      <c r="L21" s="122">
        <f>L16*1</f>
        <v>0</v>
      </c>
      <c r="N21" s="38"/>
      <c r="O21" s="56">
        <v>2015</v>
      </c>
      <c r="P21" s="56"/>
      <c r="Q21" s="57"/>
      <c r="R21" s="38"/>
      <c r="S21" s="38"/>
      <c r="T21" s="38"/>
      <c r="U21" s="38"/>
      <c r="V21" s="38"/>
      <c r="W21" s="38"/>
      <c r="X21" s="38"/>
      <c r="Y21" s="38"/>
    </row>
    <row r="22" spans="1:25" ht="14.65" thickBot="1" x14ac:dyDescent="0.5">
      <c r="A22" s="27"/>
      <c r="B22" s="2"/>
      <c r="C22" s="2"/>
      <c r="D22" s="6"/>
      <c r="E22" s="32" t="str">
        <f t="shared" si="1"/>
        <v/>
      </c>
      <c r="F22" s="107"/>
      <c r="G22" s="121"/>
      <c r="H22" s="121" t="s">
        <v>8</v>
      </c>
      <c r="I22" s="121"/>
      <c r="J22" s="137">
        <f>J17*0.3333</f>
        <v>0</v>
      </c>
      <c r="K22" s="137">
        <f>K17*0.2083</f>
        <v>0</v>
      </c>
      <c r="L22" s="137">
        <f>L17*0.0833</f>
        <v>0</v>
      </c>
      <c r="N22" s="38"/>
      <c r="O22" s="56">
        <v>2014</v>
      </c>
      <c r="P22" s="56"/>
      <c r="Q22" s="57"/>
      <c r="R22" s="38"/>
      <c r="S22" s="38"/>
      <c r="T22" s="38"/>
      <c r="U22" s="38"/>
      <c r="V22" s="38"/>
      <c r="W22" s="38"/>
      <c r="X22" s="38"/>
      <c r="Y22" s="38"/>
    </row>
    <row r="23" spans="1:25" x14ac:dyDescent="0.45">
      <c r="A23" s="27"/>
      <c r="B23" s="2"/>
      <c r="C23" s="2"/>
      <c r="D23" s="6"/>
      <c r="E23" s="32" t="str">
        <f t="shared" si="1"/>
        <v/>
      </c>
      <c r="F23" s="107"/>
      <c r="G23" s="135"/>
      <c r="H23" s="135"/>
      <c r="I23" s="135"/>
      <c r="J23" s="107"/>
      <c r="K23" s="38"/>
      <c r="L23" s="38"/>
      <c r="N23" s="38"/>
      <c r="O23" s="56">
        <v>2013</v>
      </c>
      <c r="P23" s="56"/>
      <c r="Q23" s="57"/>
      <c r="R23" s="38"/>
      <c r="S23" s="38"/>
      <c r="T23" s="38"/>
      <c r="U23" s="38"/>
      <c r="V23" s="38"/>
      <c r="W23" s="38"/>
      <c r="X23" s="38"/>
      <c r="Y23" s="38"/>
    </row>
    <row r="24" spans="1:25" x14ac:dyDescent="0.45">
      <c r="A24" s="27"/>
      <c r="B24" s="2"/>
      <c r="C24" s="3"/>
      <c r="D24" s="6"/>
      <c r="E24" s="32" t="str">
        <f t="shared" si="1"/>
        <v/>
      </c>
      <c r="F24" s="107"/>
      <c r="G24" s="65"/>
      <c r="H24" s="65"/>
      <c r="I24" s="65"/>
      <c r="J24" s="182"/>
      <c r="K24" s="63"/>
      <c r="L24" s="38"/>
      <c r="N24" s="38"/>
      <c r="O24" s="56">
        <v>2012</v>
      </c>
      <c r="P24" s="56"/>
      <c r="Q24" s="57"/>
      <c r="R24" s="38"/>
      <c r="S24" s="38"/>
      <c r="T24" s="38"/>
      <c r="U24" s="38"/>
      <c r="V24" s="38"/>
      <c r="W24" s="38"/>
      <c r="X24" s="38"/>
      <c r="Y24" s="38"/>
    </row>
    <row r="25" spans="1:25" x14ac:dyDescent="0.45">
      <c r="A25" s="27"/>
      <c r="B25" s="2"/>
      <c r="C25" s="3"/>
      <c r="D25" s="6"/>
      <c r="E25" s="32" t="str">
        <f t="shared" si="1"/>
        <v/>
      </c>
      <c r="F25" s="107"/>
      <c r="G25" s="65"/>
      <c r="H25" s="65"/>
      <c r="I25" s="65"/>
      <c r="J25" s="182"/>
      <c r="K25" s="55"/>
      <c r="L25" s="38"/>
      <c r="M25" s="38"/>
      <c r="N25" s="66"/>
      <c r="O25" s="56">
        <v>2011</v>
      </c>
      <c r="P25" s="56"/>
      <c r="Q25" s="57"/>
      <c r="R25" s="38"/>
      <c r="S25" s="38"/>
      <c r="T25" s="38"/>
      <c r="U25" s="38"/>
      <c r="V25" s="38"/>
      <c r="W25" s="38"/>
      <c r="X25" s="38"/>
      <c r="Y25" s="38"/>
    </row>
    <row r="26" spans="1:25" x14ac:dyDescent="0.45">
      <c r="A26" s="27"/>
      <c r="B26" s="2"/>
      <c r="C26" s="3"/>
      <c r="D26" s="6"/>
      <c r="E26" s="32" t="str">
        <f t="shared" si="1"/>
        <v/>
      </c>
      <c r="F26" s="107"/>
      <c r="G26" s="107"/>
      <c r="H26" s="107"/>
      <c r="I26" s="107"/>
      <c r="J26" s="107"/>
      <c r="K26" s="38"/>
      <c r="L26" s="38"/>
      <c r="M26" s="38"/>
      <c r="N26" s="38"/>
      <c r="O26" s="56">
        <v>2010</v>
      </c>
      <c r="P26" s="56"/>
      <c r="Q26" s="57"/>
      <c r="R26" s="38"/>
      <c r="S26" s="38"/>
      <c r="T26" s="38"/>
      <c r="U26" s="38"/>
      <c r="V26" s="38"/>
      <c r="W26" s="38"/>
      <c r="X26" s="38"/>
      <c r="Y26" s="38"/>
    </row>
    <row r="27" spans="1:25" x14ac:dyDescent="0.45">
      <c r="A27" s="27"/>
      <c r="B27" s="2"/>
      <c r="C27" s="3"/>
      <c r="D27" s="6"/>
      <c r="E27" s="32" t="str">
        <f t="shared" si="1"/>
        <v/>
      </c>
      <c r="F27" s="97"/>
      <c r="G27" s="97"/>
      <c r="H27" s="107"/>
      <c r="I27" s="107"/>
      <c r="J27" s="125"/>
      <c r="K27" s="38"/>
      <c r="L27" s="38"/>
      <c r="M27" s="38"/>
      <c r="N27" s="38"/>
      <c r="O27" s="56">
        <v>2009</v>
      </c>
      <c r="P27" s="56"/>
      <c r="Q27" s="57"/>
      <c r="R27" s="38"/>
      <c r="S27" s="38"/>
      <c r="T27" s="38"/>
      <c r="U27" s="38"/>
      <c r="V27" s="38"/>
      <c r="W27" s="38"/>
      <c r="X27" s="38"/>
      <c r="Y27" s="38"/>
    </row>
    <row r="28" spans="1:25" x14ac:dyDescent="0.45">
      <c r="A28" s="27"/>
      <c r="B28" s="2"/>
      <c r="C28" s="3"/>
      <c r="D28" s="6"/>
      <c r="E28" s="32" t="str">
        <f t="shared" si="1"/>
        <v/>
      </c>
      <c r="F28" s="103"/>
      <c r="G28" s="103"/>
      <c r="H28" s="107"/>
      <c r="I28" s="107"/>
      <c r="J28" s="107"/>
      <c r="K28" s="38"/>
      <c r="L28" s="38"/>
      <c r="M28" s="38"/>
      <c r="N28" s="38"/>
      <c r="O28" s="56">
        <v>2008</v>
      </c>
      <c r="P28" s="56"/>
      <c r="Q28" s="57"/>
      <c r="R28" s="38"/>
      <c r="S28" s="38"/>
      <c r="T28" s="38"/>
      <c r="U28" s="38"/>
      <c r="V28" s="38"/>
      <c r="W28" s="38"/>
      <c r="X28" s="38"/>
      <c r="Y28" s="38"/>
    </row>
    <row r="29" spans="1:25" x14ac:dyDescent="0.45">
      <c r="A29" s="27"/>
      <c r="B29" s="2"/>
      <c r="C29" s="3"/>
      <c r="D29" s="6"/>
      <c r="E29" s="32" t="str">
        <f t="shared" si="1"/>
        <v/>
      </c>
      <c r="F29" s="103"/>
      <c r="G29" s="103"/>
      <c r="H29" s="107"/>
      <c r="I29" s="107"/>
      <c r="J29" s="107"/>
      <c r="K29" s="38"/>
      <c r="L29" s="38"/>
      <c r="M29" s="38"/>
      <c r="N29" s="38"/>
      <c r="O29" s="56">
        <v>2007</v>
      </c>
      <c r="P29" s="56"/>
      <c r="Q29" s="57"/>
      <c r="R29" s="38"/>
      <c r="S29" s="38"/>
      <c r="T29" s="38"/>
      <c r="U29" s="38"/>
      <c r="V29" s="38"/>
      <c r="W29" s="38"/>
      <c r="X29" s="38"/>
      <c r="Y29" s="38"/>
    </row>
    <row r="30" spans="1:25" x14ac:dyDescent="0.45">
      <c r="A30" s="27"/>
      <c r="B30" s="3"/>
      <c r="C30" s="3"/>
      <c r="D30" s="6"/>
      <c r="E30" s="32" t="str">
        <f t="shared" si="1"/>
        <v/>
      </c>
      <c r="F30" s="103"/>
      <c r="G30" s="103"/>
      <c r="H30" s="107"/>
      <c r="I30" s="107"/>
      <c r="J30" s="107"/>
      <c r="K30" s="38"/>
      <c r="L30" s="38"/>
      <c r="M30" s="38"/>
      <c r="N30" s="38"/>
      <c r="O30" s="56">
        <v>2006</v>
      </c>
      <c r="P30" s="56"/>
      <c r="Q30" s="57"/>
      <c r="R30" s="38"/>
      <c r="S30" s="38"/>
      <c r="T30" s="38"/>
      <c r="U30" s="38"/>
      <c r="V30" s="38"/>
      <c r="W30" s="38"/>
      <c r="X30" s="38"/>
      <c r="Y30" s="38"/>
    </row>
    <row r="31" spans="1:25" x14ac:dyDescent="0.45">
      <c r="A31" s="27"/>
      <c r="B31" s="3"/>
      <c r="C31" s="3"/>
      <c r="D31" s="6"/>
      <c r="E31" s="32" t="str">
        <f t="shared" si="1"/>
        <v/>
      </c>
      <c r="F31" s="71" t="s">
        <v>62</v>
      </c>
      <c r="G31" s="103"/>
      <c r="H31" s="97"/>
      <c r="I31" s="97"/>
      <c r="J31" s="107"/>
      <c r="K31" s="38"/>
      <c r="L31" s="38"/>
      <c r="M31" s="38"/>
      <c r="N31" s="38"/>
      <c r="O31" s="56">
        <v>2005</v>
      </c>
      <c r="P31" s="56"/>
      <c r="Q31" s="57"/>
      <c r="R31" s="38"/>
      <c r="S31" s="38"/>
      <c r="T31" s="38"/>
      <c r="U31" s="38"/>
      <c r="V31" s="38"/>
      <c r="W31" s="38"/>
      <c r="X31" s="38"/>
      <c r="Y31" s="38"/>
    </row>
    <row r="32" spans="1:25" x14ac:dyDescent="0.45">
      <c r="A32" s="27"/>
      <c r="B32" s="3"/>
      <c r="C32" s="3"/>
      <c r="D32" s="6"/>
      <c r="E32" s="32" t="str">
        <f t="shared" si="1"/>
        <v/>
      </c>
      <c r="F32" s="103" t="s">
        <v>63</v>
      </c>
      <c r="G32" s="103"/>
      <c r="H32" s="97"/>
      <c r="I32" s="97"/>
      <c r="J32" s="107"/>
      <c r="K32" s="38"/>
      <c r="L32" s="38"/>
      <c r="M32" s="38"/>
      <c r="N32" s="38"/>
      <c r="O32" s="56">
        <v>2004</v>
      </c>
      <c r="P32" s="56"/>
      <c r="Q32" s="57"/>
      <c r="R32" s="38"/>
      <c r="S32" s="38"/>
      <c r="T32" s="38"/>
      <c r="U32" s="38"/>
      <c r="V32" s="38"/>
      <c r="W32" s="38"/>
      <c r="X32" s="38"/>
      <c r="Y32" s="38"/>
    </row>
    <row r="33" spans="1:25" x14ac:dyDescent="0.45">
      <c r="A33" s="27"/>
      <c r="B33" s="3"/>
      <c r="C33" s="3"/>
      <c r="D33" s="6"/>
      <c r="E33" s="32" t="str">
        <f t="shared" si="1"/>
        <v/>
      </c>
      <c r="F33" s="103" t="s">
        <v>64</v>
      </c>
      <c r="G33" s="103"/>
      <c r="H33" s="97"/>
      <c r="I33" s="97"/>
      <c r="J33" s="107"/>
      <c r="K33" s="38"/>
      <c r="L33" s="38"/>
      <c r="M33" s="38"/>
      <c r="N33" s="38"/>
      <c r="O33" s="56">
        <v>2003</v>
      </c>
      <c r="P33" s="56"/>
      <c r="Q33" s="57"/>
      <c r="R33" s="38"/>
      <c r="S33" s="38"/>
      <c r="T33" s="38"/>
      <c r="U33" s="38"/>
      <c r="V33" s="38"/>
      <c r="W33" s="38"/>
      <c r="X33" s="38"/>
      <c r="Y33" s="38"/>
    </row>
    <row r="34" spans="1:25" x14ac:dyDescent="0.45">
      <c r="A34" s="27"/>
      <c r="B34" s="3"/>
      <c r="C34" s="3"/>
      <c r="D34" s="6"/>
      <c r="E34" s="32" t="str">
        <f t="shared" si="1"/>
        <v/>
      </c>
      <c r="F34" s="103"/>
      <c r="G34" s="103"/>
      <c r="H34" s="97"/>
      <c r="I34" s="97"/>
      <c r="J34" s="107"/>
      <c r="K34" s="38"/>
      <c r="L34" s="38"/>
      <c r="M34" s="38"/>
      <c r="N34" s="38"/>
      <c r="O34" s="56">
        <v>2002</v>
      </c>
      <c r="P34" s="56"/>
      <c r="Q34" s="57"/>
      <c r="R34" s="38"/>
      <c r="S34" s="38"/>
      <c r="T34" s="38"/>
      <c r="U34" s="38"/>
      <c r="V34" s="38"/>
      <c r="W34" s="38"/>
      <c r="X34" s="38"/>
      <c r="Y34" s="38"/>
    </row>
    <row r="35" spans="1:25" x14ac:dyDescent="0.45">
      <c r="A35" s="27"/>
      <c r="B35" s="3"/>
      <c r="C35" s="3"/>
      <c r="D35" s="6"/>
      <c r="E35" s="32" t="str">
        <f t="shared" si="1"/>
        <v/>
      </c>
      <c r="F35" s="103"/>
      <c r="G35" s="103"/>
      <c r="H35" s="97"/>
      <c r="I35" s="97"/>
      <c r="J35" s="107"/>
      <c r="K35" s="38"/>
      <c r="L35" s="38"/>
      <c r="M35" s="38"/>
      <c r="N35" s="38"/>
      <c r="O35" s="56">
        <v>2001</v>
      </c>
      <c r="P35" s="56"/>
      <c r="Q35" s="57"/>
      <c r="R35" s="38"/>
      <c r="S35" s="38"/>
      <c r="T35" s="38"/>
      <c r="U35" s="38"/>
      <c r="V35" s="38"/>
      <c r="W35" s="38"/>
      <c r="X35" s="38"/>
      <c r="Y35" s="38"/>
    </row>
    <row r="36" spans="1:25" x14ac:dyDescent="0.45">
      <c r="A36" s="27"/>
      <c r="B36" s="3"/>
      <c r="C36" s="3"/>
      <c r="D36" s="6"/>
      <c r="E36" s="32" t="str">
        <f t="shared" si="1"/>
        <v/>
      </c>
      <c r="F36" s="103"/>
      <c r="G36" s="103"/>
      <c r="H36" s="97"/>
      <c r="I36" s="97"/>
      <c r="J36" s="107"/>
      <c r="K36" s="38"/>
      <c r="L36" s="38"/>
      <c r="M36" s="38"/>
      <c r="N36" s="38"/>
      <c r="O36" s="56">
        <v>2000</v>
      </c>
      <c r="P36" s="56"/>
      <c r="Q36" s="57"/>
      <c r="R36" s="38"/>
      <c r="S36" s="38"/>
      <c r="T36" s="38"/>
      <c r="U36" s="38"/>
      <c r="V36" s="38"/>
      <c r="W36" s="38"/>
      <c r="X36" s="38"/>
      <c r="Y36" s="38"/>
    </row>
    <row r="37" spans="1:25" x14ac:dyDescent="0.45">
      <c r="A37" s="27"/>
      <c r="B37" s="3"/>
      <c r="C37" s="3"/>
      <c r="D37" s="6"/>
      <c r="E37" s="32" t="str">
        <f t="shared" si="1"/>
        <v/>
      </c>
      <c r="F37" s="107"/>
      <c r="G37" s="107"/>
      <c r="H37" s="107"/>
      <c r="I37" s="107"/>
      <c r="J37" s="107"/>
      <c r="K37" s="38"/>
      <c r="L37" s="38"/>
      <c r="M37" s="38"/>
      <c r="N37" s="38"/>
      <c r="O37" s="56">
        <v>1999</v>
      </c>
      <c r="P37" s="56"/>
      <c r="Q37" s="57"/>
      <c r="R37" s="38"/>
      <c r="S37" s="38"/>
      <c r="T37" s="38"/>
      <c r="U37" s="38"/>
      <c r="V37" s="38"/>
      <c r="W37" s="38"/>
      <c r="X37" s="38"/>
      <c r="Y37" s="38"/>
    </row>
    <row r="38" spans="1:25" x14ac:dyDescent="0.45">
      <c r="A38" s="27"/>
      <c r="B38" s="3"/>
      <c r="C38" s="3"/>
      <c r="D38" s="6"/>
      <c r="E38" s="32" t="str">
        <f t="shared" si="1"/>
        <v/>
      </c>
      <c r="F38" s="107"/>
      <c r="G38" s="107"/>
      <c r="H38" s="107"/>
      <c r="I38" s="107"/>
      <c r="J38" s="107"/>
      <c r="K38" s="38"/>
      <c r="L38" s="38"/>
      <c r="M38" s="38"/>
      <c r="N38" s="38"/>
      <c r="O38" s="56">
        <v>1998</v>
      </c>
      <c r="P38" s="56"/>
      <c r="Q38" s="57"/>
      <c r="R38" s="38"/>
      <c r="S38" s="38"/>
      <c r="T38" s="38"/>
      <c r="U38" s="38"/>
      <c r="V38" s="38"/>
      <c r="W38" s="38"/>
      <c r="X38" s="38"/>
      <c r="Y38" s="38"/>
    </row>
    <row r="39" spans="1:25" x14ac:dyDescent="0.45">
      <c r="A39" s="27"/>
      <c r="B39" s="3"/>
      <c r="C39" s="3"/>
      <c r="D39" s="6"/>
      <c r="E39" s="32" t="str">
        <f t="shared" si="1"/>
        <v/>
      </c>
      <c r="F39" s="107"/>
      <c r="G39" s="107"/>
      <c r="H39" s="107"/>
      <c r="I39" s="107"/>
      <c r="J39" s="107"/>
      <c r="K39" s="38"/>
      <c r="L39" s="38"/>
      <c r="M39" s="38"/>
      <c r="N39" s="38"/>
      <c r="O39" s="56">
        <v>1997</v>
      </c>
      <c r="P39" s="56"/>
      <c r="Q39" s="57"/>
      <c r="R39" s="38"/>
      <c r="S39" s="38"/>
      <c r="T39" s="38"/>
      <c r="U39" s="38"/>
      <c r="V39" s="38"/>
      <c r="W39" s="38"/>
      <c r="X39" s="38"/>
      <c r="Y39" s="38"/>
    </row>
    <row r="40" spans="1:25" x14ac:dyDescent="0.45">
      <c r="A40" s="27"/>
      <c r="B40" s="3"/>
      <c r="C40" s="3"/>
      <c r="D40" s="6"/>
      <c r="E40" s="32" t="str">
        <f t="shared" si="1"/>
        <v/>
      </c>
      <c r="F40" s="107"/>
      <c r="G40" s="107"/>
      <c r="H40" s="107"/>
      <c r="I40" s="107"/>
      <c r="J40" s="107"/>
      <c r="K40" s="38"/>
      <c r="L40" s="38"/>
      <c r="M40" s="38"/>
      <c r="N40" s="38"/>
      <c r="O40" s="56">
        <v>1996</v>
      </c>
      <c r="P40" s="56"/>
      <c r="Q40" s="57"/>
      <c r="R40" s="38"/>
      <c r="S40" s="38"/>
      <c r="T40" s="38"/>
      <c r="U40" s="38"/>
      <c r="V40" s="38"/>
      <c r="W40" s="38"/>
      <c r="X40" s="38"/>
      <c r="Y40" s="38"/>
    </row>
    <row r="41" spans="1:25" x14ac:dyDescent="0.45">
      <c r="A41" s="27"/>
      <c r="B41" s="3"/>
      <c r="C41" s="3"/>
      <c r="D41" s="6"/>
      <c r="E41" s="32" t="str">
        <f t="shared" si="1"/>
        <v/>
      </c>
      <c r="F41" s="107"/>
      <c r="G41" s="107"/>
      <c r="H41" s="107"/>
      <c r="I41" s="107"/>
      <c r="J41" s="107"/>
      <c r="K41" s="38"/>
      <c r="L41" s="38"/>
      <c r="M41" s="38"/>
      <c r="N41" s="38"/>
      <c r="O41" s="56">
        <v>1995</v>
      </c>
      <c r="P41" s="56"/>
      <c r="Q41" s="57"/>
      <c r="R41" s="38"/>
      <c r="S41" s="38"/>
      <c r="T41" s="38"/>
      <c r="U41" s="38"/>
      <c r="V41" s="38"/>
      <c r="W41" s="38"/>
      <c r="X41" s="38"/>
      <c r="Y41" s="38"/>
    </row>
    <row r="42" spans="1:25" x14ac:dyDescent="0.45">
      <c r="A42" s="27"/>
      <c r="B42" s="3"/>
      <c r="C42" s="3"/>
      <c r="D42" s="6"/>
      <c r="E42" s="32" t="str">
        <f t="shared" si="1"/>
        <v/>
      </c>
      <c r="F42" s="107"/>
      <c r="G42" s="107"/>
      <c r="H42" s="107"/>
      <c r="I42" s="107"/>
      <c r="J42" s="107"/>
      <c r="K42" s="38"/>
      <c r="L42" s="38"/>
      <c r="M42" s="38"/>
      <c r="N42" s="38"/>
      <c r="O42" s="56">
        <v>1994</v>
      </c>
      <c r="P42" s="56"/>
      <c r="Q42" s="57"/>
      <c r="R42" s="38"/>
      <c r="S42" s="38"/>
      <c r="T42" s="38"/>
      <c r="U42" s="38"/>
      <c r="V42" s="38"/>
      <c r="W42" s="38"/>
      <c r="X42" s="38"/>
      <c r="Y42" s="38"/>
    </row>
    <row r="43" spans="1:25" x14ac:dyDescent="0.45">
      <c r="A43" s="27"/>
      <c r="B43" s="3"/>
      <c r="C43" s="3"/>
      <c r="D43" s="6"/>
      <c r="E43" s="32" t="str">
        <f t="shared" si="1"/>
        <v/>
      </c>
      <c r="F43" s="107"/>
      <c r="G43" s="107"/>
      <c r="H43" s="107"/>
      <c r="I43" s="107"/>
      <c r="J43" s="107"/>
      <c r="K43" s="38"/>
      <c r="L43" s="38"/>
      <c r="M43" s="38"/>
      <c r="N43" s="38"/>
      <c r="O43" s="56">
        <v>1993</v>
      </c>
      <c r="P43" s="56"/>
      <c r="Q43" s="57"/>
      <c r="R43" s="38"/>
      <c r="S43" s="38"/>
      <c r="T43" s="38"/>
      <c r="U43" s="38"/>
      <c r="V43" s="38"/>
      <c r="W43" s="38"/>
      <c r="X43" s="38"/>
      <c r="Y43" s="38"/>
    </row>
    <row r="44" spans="1:25" x14ac:dyDescent="0.45">
      <c r="A44" s="27"/>
      <c r="B44" s="3"/>
      <c r="C44" s="3"/>
      <c r="D44" s="6"/>
      <c r="E44" s="32" t="str">
        <f t="shared" si="1"/>
        <v/>
      </c>
      <c r="F44" s="107"/>
      <c r="G44" s="107"/>
      <c r="H44" s="107"/>
      <c r="I44" s="107"/>
      <c r="J44" s="107"/>
      <c r="K44" s="38"/>
      <c r="L44" s="38"/>
      <c r="M44" s="38"/>
      <c r="N44" s="38"/>
      <c r="O44" s="56">
        <v>1992</v>
      </c>
      <c r="P44" s="56"/>
      <c r="Q44" s="57"/>
      <c r="R44" s="38"/>
      <c r="S44" s="38"/>
      <c r="T44" s="38"/>
      <c r="U44" s="38"/>
      <c r="V44" s="38"/>
      <c r="W44" s="38"/>
      <c r="X44" s="38"/>
      <c r="Y44" s="38"/>
    </row>
    <row r="45" spans="1:25" x14ac:dyDescent="0.45">
      <c r="A45" s="27"/>
      <c r="B45" s="3"/>
      <c r="C45" s="3"/>
      <c r="D45" s="6"/>
      <c r="E45" s="32" t="str">
        <f t="shared" si="1"/>
        <v/>
      </c>
      <c r="F45" s="107"/>
      <c r="G45" s="107"/>
      <c r="H45" s="107"/>
      <c r="I45" s="107"/>
      <c r="J45" s="107"/>
      <c r="K45" s="38"/>
      <c r="L45" s="38"/>
      <c r="M45" s="38"/>
      <c r="N45" s="38"/>
      <c r="O45" s="56">
        <v>1991</v>
      </c>
      <c r="P45" s="56"/>
      <c r="Q45" s="57"/>
      <c r="R45" s="38"/>
      <c r="S45" s="38"/>
      <c r="T45" s="38"/>
      <c r="U45" s="38"/>
      <c r="V45" s="38"/>
      <c r="W45" s="38"/>
      <c r="X45" s="38"/>
      <c r="Y45" s="38"/>
    </row>
    <row r="46" spans="1:25" x14ac:dyDescent="0.45">
      <c r="A46" s="27"/>
      <c r="B46" s="3"/>
      <c r="C46" s="3"/>
      <c r="D46" s="6"/>
      <c r="E46" s="32" t="str">
        <f t="shared" si="1"/>
        <v/>
      </c>
      <c r="F46" s="107"/>
      <c r="G46" s="107"/>
      <c r="H46" s="107"/>
      <c r="I46" s="107"/>
      <c r="J46" s="107"/>
      <c r="K46" s="38"/>
      <c r="L46" s="38"/>
      <c r="M46" s="38"/>
      <c r="N46" s="38"/>
      <c r="O46" s="56">
        <v>1990</v>
      </c>
      <c r="P46" s="56"/>
      <c r="Q46" s="57"/>
      <c r="R46" s="38"/>
      <c r="S46" s="38"/>
      <c r="T46" s="38"/>
      <c r="U46" s="38"/>
      <c r="V46" s="38"/>
      <c r="W46" s="38"/>
      <c r="X46" s="38"/>
      <c r="Y46" s="38"/>
    </row>
    <row r="47" spans="1:25" x14ac:dyDescent="0.45">
      <c r="A47" s="27"/>
      <c r="B47" s="3"/>
      <c r="C47" s="3"/>
      <c r="D47" s="6"/>
      <c r="E47" s="32" t="str">
        <f t="shared" si="1"/>
        <v/>
      </c>
      <c r="F47" s="107"/>
      <c r="G47" s="107"/>
      <c r="H47" s="107"/>
      <c r="I47" s="107"/>
      <c r="J47" s="107"/>
      <c r="K47" s="38"/>
      <c r="L47" s="38"/>
      <c r="M47" s="38"/>
      <c r="N47" s="38"/>
      <c r="O47" s="56">
        <v>1989</v>
      </c>
      <c r="P47" s="56"/>
      <c r="Q47" s="57"/>
      <c r="R47" s="38"/>
      <c r="S47" s="38"/>
      <c r="T47" s="38"/>
      <c r="U47" s="38"/>
      <c r="V47" s="38"/>
      <c r="W47" s="38"/>
      <c r="X47" s="38"/>
      <c r="Y47" s="38"/>
    </row>
    <row r="48" spans="1:25" x14ac:dyDescent="0.45">
      <c r="A48" s="27"/>
      <c r="B48" s="4"/>
      <c r="C48" s="4"/>
      <c r="D48" s="6"/>
      <c r="E48" s="32" t="str">
        <f t="shared" si="1"/>
        <v/>
      </c>
      <c r="F48" s="38"/>
      <c r="G48" s="38"/>
      <c r="H48" s="38"/>
      <c r="I48" s="38"/>
      <c r="J48" s="38"/>
      <c r="K48" s="38"/>
      <c r="L48" s="38"/>
      <c r="M48" s="38"/>
      <c r="N48" s="38"/>
      <c r="O48" s="56">
        <v>1988</v>
      </c>
      <c r="P48" s="56"/>
      <c r="Q48" s="57"/>
      <c r="R48" s="38"/>
      <c r="S48" s="38"/>
      <c r="T48" s="38"/>
      <c r="U48" s="38"/>
      <c r="V48" s="38"/>
      <c r="W48" s="38"/>
      <c r="X48" s="38"/>
      <c r="Y48" s="38"/>
    </row>
    <row r="49" spans="1:25" x14ac:dyDescent="0.45">
      <c r="A49" s="27"/>
      <c r="B49" s="4"/>
      <c r="C49" s="4"/>
      <c r="D49" s="6"/>
      <c r="E49" s="32" t="str">
        <f t="shared" si="1"/>
        <v/>
      </c>
      <c r="F49" s="38"/>
      <c r="G49" s="38"/>
      <c r="H49" s="38"/>
      <c r="I49" s="38"/>
      <c r="J49" s="38"/>
      <c r="K49" s="38"/>
      <c r="L49" s="38"/>
      <c r="M49" s="38"/>
      <c r="N49" s="38"/>
      <c r="O49" s="56">
        <v>1987</v>
      </c>
      <c r="P49" s="56"/>
      <c r="Q49" s="57"/>
      <c r="R49" s="38"/>
      <c r="S49" s="38"/>
      <c r="T49" s="38"/>
      <c r="U49" s="38"/>
      <c r="V49" s="38"/>
      <c r="W49" s="38"/>
      <c r="X49" s="38"/>
      <c r="Y49" s="38"/>
    </row>
    <row r="50" spans="1:25" x14ac:dyDescent="0.45">
      <c r="A50" s="27"/>
      <c r="B50" s="4"/>
      <c r="C50" s="4"/>
      <c r="D50" s="6"/>
      <c r="E50" s="32" t="str">
        <f t="shared" si="1"/>
        <v/>
      </c>
      <c r="F50" s="38"/>
      <c r="G50" s="38"/>
      <c r="H50" s="38"/>
      <c r="I50" s="38"/>
      <c r="J50" s="38"/>
      <c r="K50" s="38"/>
      <c r="L50" s="38"/>
      <c r="M50" s="38"/>
      <c r="N50" s="38"/>
      <c r="O50" s="56">
        <v>1986</v>
      </c>
      <c r="P50" s="56"/>
      <c r="Q50" s="57"/>
      <c r="R50" s="38"/>
      <c r="S50" s="38"/>
      <c r="T50" s="38"/>
      <c r="U50" s="38"/>
      <c r="V50" s="38"/>
      <c r="W50" s="38"/>
      <c r="X50" s="38"/>
      <c r="Y50" s="38"/>
    </row>
    <row r="51" spans="1:25" x14ac:dyDescent="0.45">
      <c r="A51" s="27"/>
      <c r="B51" s="4"/>
      <c r="C51" s="4"/>
      <c r="D51" s="6"/>
      <c r="E51" s="32" t="str">
        <f t="shared" si="1"/>
        <v/>
      </c>
      <c r="F51" s="38"/>
      <c r="G51" s="38"/>
      <c r="H51" s="38"/>
      <c r="I51" s="38"/>
      <c r="J51" s="38"/>
      <c r="K51" s="38"/>
      <c r="L51" s="38"/>
      <c r="M51" s="38"/>
      <c r="N51" s="38"/>
      <c r="O51" s="56">
        <v>1985</v>
      </c>
      <c r="P51" s="56"/>
      <c r="Q51" s="57"/>
      <c r="R51" s="38"/>
      <c r="S51" s="38"/>
      <c r="T51" s="38"/>
      <c r="U51" s="38"/>
      <c r="V51" s="38"/>
      <c r="W51" s="38"/>
      <c r="X51" s="38"/>
      <c r="Y51" s="38"/>
    </row>
    <row r="52" spans="1:25" x14ac:dyDescent="0.45">
      <c r="A52" s="27"/>
      <c r="B52" s="4"/>
      <c r="C52" s="4"/>
      <c r="D52" s="6"/>
      <c r="E52" s="32" t="str">
        <f t="shared" si="1"/>
        <v/>
      </c>
      <c r="F52" s="38"/>
      <c r="G52" s="38"/>
      <c r="H52" s="38"/>
      <c r="I52" s="38"/>
      <c r="J52" s="38"/>
      <c r="K52" s="38"/>
      <c r="L52" s="38"/>
      <c r="M52" s="38"/>
      <c r="N52" s="38"/>
      <c r="O52" s="56"/>
      <c r="P52" s="56"/>
      <c r="Q52" s="57"/>
      <c r="R52" s="38"/>
      <c r="S52" s="38"/>
      <c r="T52" s="38"/>
      <c r="U52" s="38"/>
      <c r="V52" s="38"/>
      <c r="W52" s="38"/>
      <c r="X52" s="38"/>
      <c r="Y52" s="38"/>
    </row>
    <row r="53" spans="1:25" x14ac:dyDescent="0.45">
      <c r="A53" s="27"/>
      <c r="B53" s="4"/>
      <c r="C53" s="4"/>
      <c r="D53" s="6"/>
      <c r="E53" s="32" t="str">
        <f t="shared" si="1"/>
        <v/>
      </c>
      <c r="F53" s="38"/>
      <c r="G53" s="38"/>
      <c r="H53" s="38"/>
      <c r="I53" s="38"/>
      <c r="J53" s="38"/>
      <c r="K53" s="38"/>
      <c r="L53" s="38"/>
      <c r="M53" s="38"/>
      <c r="N53" s="38"/>
      <c r="O53" s="56"/>
      <c r="P53" s="56"/>
      <c r="Q53" s="57"/>
      <c r="R53" s="38"/>
      <c r="S53" s="38"/>
      <c r="T53" s="38"/>
      <c r="U53" s="38"/>
      <c r="V53" s="38"/>
      <c r="W53" s="38"/>
      <c r="X53" s="38"/>
      <c r="Y53" s="38"/>
    </row>
    <row r="54" spans="1:25" x14ac:dyDescent="0.45">
      <c r="A54" s="27"/>
      <c r="B54" s="4"/>
      <c r="C54" s="4"/>
      <c r="D54" s="6"/>
      <c r="E54" s="32" t="str">
        <f t="shared" si="1"/>
        <v/>
      </c>
      <c r="F54" s="38"/>
      <c r="G54" s="38"/>
      <c r="H54" s="38"/>
      <c r="I54" s="38"/>
      <c r="J54" s="38"/>
      <c r="K54" s="38"/>
      <c r="L54" s="38"/>
      <c r="M54" s="38"/>
      <c r="N54" s="38"/>
      <c r="O54" s="56"/>
      <c r="P54" s="56"/>
      <c r="Q54" s="57"/>
      <c r="R54" s="38"/>
      <c r="S54" s="38"/>
      <c r="T54" s="38"/>
      <c r="U54" s="38"/>
      <c r="V54" s="38"/>
      <c r="W54" s="38"/>
      <c r="X54" s="38"/>
      <c r="Y54" s="38"/>
    </row>
    <row r="55" spans="1:25" x14ac:dyDescent="0.45">
      <c r="A55" s="27"/>
      <c r="B55" s="4"/>
      <c r="C55" s="4"/>
      <c r="D55" s="6"/>
      <c r="E55" s="32" t="str">
        <f t="shared" si="1"/>
        <v/>
      </c>
      <c r="F55" s="38"/>
      <c r="G55" s="38"/>
      <c r="H55" s="38"/>
      <c r="I55" s="38"/>
      <c r="J55" s="38"/>
      <c r="K55" s="38"/>
      <c r="L55" s="38"/>
      <c r="M55" s="38"/>
      <c r="N55" s="38"/>
      <c r="O55" s="56"/>
      <c r="P55" s="56"/>
      <c r="Q55" s="57"/>
      <c r="R55" s="38"/>
      <c r="S55" s="38"/>
      <c r="T55" s="38"/>
      <c r="U55" s="38"/>
      <c r="V55" s="38"/>
      <c r="W55" s="38"/>
      <c r="X55" s="38"/>
      <c r="Y55" s="38"/>
    </row>
    <row r="56" spans="1:25" x14ac:dyDescent="0.45">
      <c r="A56" s="27"/>
      <c r="B56" s="4"/>
      <c r="C56" s="4"/>
      <c r="D56" s="6"/>
      <c r="E56" s="32" t="str">
        <f t="shared" si="1"/>
        <v/>
      </c>
      <c r="F56" s="38"/>
      <c r="G56" s="38"/>
      <c r="H56" s="38"/>
      <c r="I56" s="38"/>
      <c r="J56" s="38"/>
      <c r="K56" s="38"/>
      <c r="L56" s="38"/>
      <c r="M56" s="38"/>
      <c r="N56" s="38"/>
      <c r="O56" s="56"/>
      <c r="P56" s="56"/>
      <c r="Q56" s="57"/>
      <c r="R56" s="38"/>
      <c r="S56" s="38"/>
      <c r="T56" s="38"/>
      <c r="U56" s="38"/>
      <c r="V56" s="38"/>
      <c r="W56" s="38"/>
      <c r="X56" s="38"/>
      <c r="Y56" s="38"/>
    </row>
    <row r="57" spans="1:25" x14ac:dyDescent="0.45">
      <c r="A57" s="27"/>
      <c r="B57" s="4"/>
      <c r="C57" s="4"/>
      <c r="D57" s="6"/>
      <c r="E57" s="32" t="str">
        <f t="shared" si="1"/>
        <v/>
      </c>
      <c r="F57" s="38"/>
      <c r="G57" s="38"/>
      <c r="H57" s="38"/>
      <c r="I57" s="38"/>
      <c r="J57" s="38"/>
      <c r="K57" s="38"/>
      <c r="L57" s="38"/>
      <c r="M57" s="38"/>
      <c r="N57" s="38"/>
      <c r="O57" s="56"/>
      <c r="P57" s="56"/>
      <c r="Q57" s="57"/>
      <c r="R57" s="38"/>
      <c r="S57" s="38"/>
      <c r="T57" s="38"/>
      <c r="U57" s="38"/>
      <c r="V57" s="38"/>
      <c r="W57" s="38"/>
      <c r="X57" s="38"/>
      <c r="Y57" s="38"/>
    </row>
    <row r="58" spans="1:25" x14ac:dyDescent="0.45">
      <c r="A58" s="27"/>
      <c r="B58" s="4"/>
      <c r="C58" s="4"/>
      <c r="D58" s="6"/>
      <c r="E58" s="32" t="str">
        <f t="shared" si="1"/>
        <v/>
      </c>
      <c r="F58" s="38"/>
      <c r="G58" s="38"/>
      <c r="H58" s="38"/>
      <c r="I58" s="38"/>
      <c r="J58" s="38"/>
      <c r="K58" s="38"/>
      <c r="L58" s="38"/>
      <c r="M58" s="38"/>
      <c r="N58" s="38"/>
      <c r="O58" s="56"/>
      <c r="P58" s="56"/>
      <c r="Q58" s="57"/>
      <c r="R58" s="38"/>
      <c r="S58" s="38"/>
      <c r="T58" s="38"/>
      <c r="U58" s="38"/>
      <c r="V58" s="38"/>
      <c r="W58" s="38"/>
      <c r="X58" s="38"/>
      <c r="Y58" s="38"/>
    </row>
    <row r="59" spans="1:25" x14ac:dyDescent="0.45">
      <c r="A59" s="27"/>
      <c r="B59" s="4"/>
      <c r="C59" s="4"/>
      <c r="D59" s="6"/>
      <c r="E59" s="32" t="str">
        <f t="shared" si="1"/>
        <v/>
      </c>
      <c r="F59" s="38"/>
      <c r="G59" s="38"/>
      <c r="H59" s="38"/>
      <c r="I59" s="38"/>
      <c r="J59" s="38"/>
      <c r="K59" s="38"/>
      <c r="L59" s="38"/>
      <c r="M59" s="38"/>
      <c r="N59" s="38"/>
      <c r="O59" s="56"/>
      <c r="P59" s="56"/>
      <c r="Q59" s="57"/>
      <c r="R59" s="38"/>
      <c r="S59" s="38"/>
      <c r="T59" s="38"/>
      <c r="U59" s="38"/>
      <c r="V59" s="38"/>
      <c r="W59" s="38"/>
      <c r="X59" s="38"/>
      <c r="Y59" s="38"/>
    </row>
    <row r="60" spans="1:25" x14ac:dyDescent="0.45">
      <c r="A60" s="27"/>
      <c r="B60" s="4"/>
      <c r="C60" s="4"/>
      <c r="D60" s="6"/>
      <c r="E60" s="32" t="str">
        <f t="shared" si="1"/>
        <v/>
      </c>
      <c r="F60" s="38"/>
      <c r="G60" s="38"/>
      <c r="H60" s="38"/>
      <c r="I60" s="38"/>
      <c r="J60" s="38"/>
      <c r="K60" s="38"/>
      <c r="L60" s="38"/>
      <c r="M60" s="38"/>
      <c r="N60" s="38"/>
      <c r="O60" s="56"/>
      <c r="P60" s="56"/>
      <c r="Q60" s="57"/>
      <c r="R60" s="38"/>
      <c r="S60" s="38"/>
      <c r="T60" s="38"/>
      <c r="U60" s="38"/>
      <c r="V60" s="38"/>
      <c r="W60" s="38"/>
      <c r="X60" s="38"/>
      <c r="Y60" s="38"/>
    </row>
    <row r="61" spans="1:25" x14ac:dyDescent="0.45">
      <c r="A61" s="27"/>
      <c r="B61" s="4"/>
      <c r="C61" s="4"/>
      <c r="D61" s="6"/>
      <c r="E61" s="32" t="str">
        <f t="shared" si="1"/>
        <v/>
      </c>
      <c r="F61" s="38"/>
      <c r="G61" s="38"/>
      <c r="H61" s="38"/>
      <c r="I61" s="38"/>
      <c r="J61" s="38"/>
      <c r="K61" s="38"/>
      <c r="L61" s="38"/>
      <c r="M61" s="38"/>
      <c r="N61" s="38"/>
      <c r="O61" s="56"/>
      <c r="P61" s="56"/>
      <c r="Q61" s="57"/>
      <c r="R61" s="38"/>
      <c r="S61" s="38"/>
      <c r="T61" s="38"/>
      <c r="U61" s="38"/>
      <c r="V61" s="38"/>
      <c r="W61" s="38"/>
      <c r="X61" s="38"/>
      <c r="Y61" s="38"/>
    </row>
    <row r="62" spans="1:25" x14ac:dyDescent="0.45">
      <c r="A62" s="27"/>
      <c r="B62" s="4"/>
      <c r="C62" s="4"/>
      <c r="D62" s="6"/>
      <c r="E62" s="32" t="str">
        <f t="shared" si="1"/>
        <v/>
      </c>
      <c r="F62" s="38"/>
      <c r="G62" s="38"/>
      <c r="H62" s="38"/>
      <c r="I62" s="38"/>
      <c r="J62" s="38"/>
      <c r="K62" s="38"/>
      <c r="L62" s="38"/>
      <c r="M62" s="38"/>
      <c r="N62" s="38"/>
      <c r="O62" s="56"/>
      <c r="P62" s="56"/>
      <c r="Q62" s="57"/>
      <c r="R62" s="38"/>
      <c r="S62" s="38"/>
      <c r="T62" s="38"/>
      <c r="U62" s="38"/>
      <c r="V62" s="38"/>
      <c r="W62" s="38"/>
      <c r="X62" s="38"/>
      <c r="Y62" s="38"/>
    </row>
    <row r="63" spans="1:25" x14ac:dyDescent="0.45">
      <c r="A63" s="27"/>
      <c r="B63" s="4"/>
      <c r="C63" s="4"/>
      <c r="D63" s="6"/>
      <c r="E63" s="32" t="str">
        <f t="shared" si="1"/>
        <v/>
      </c>
      <c r="F63" s="38"/>
      <c r="G63" s="38"/>
      <c r="H63" s="38"/>
      <c r="I63" s="38"/>
      <c r="J63" s="38"/>
      <c r="K63" s="38"/>
      <c r="L63" s="38"/>
      <c r="M63" s="38"/>
      <c r="N63" s="38"/>
      <c r="O63" s="56"/>
      <c r="P63" s="56"/>
      <c r="Q63" s="57"/>
      <c r="R63" s="38"/>
      <c r="S63" s="38"/>
      <c r="T63" s="38"/>
      <c r="U63" s="38"/>
      <c r="V63" s="38"/>
      <c r="W63" s="38"/>
      <c r="X63" s="38"/>
      <c r="Y63" s="38"/>
    </row>
    <row r="64" spans="1:25" ht="14.65" thickBot="1" x14ac:dyDescent="0.5">
      <c r="A64" s="29"/>
      <c r="B64" s="5"/>
      <c r="C64" s="5"/>
      <c r="D64" s="6"/>
      <c r="E64" s="33" t="str">
        <f t="shared" si="1"/>
        <v/>
      </c>
      <c r="F64" s="38"/>
      <c r="G64" s="38"/>
      <c r="H64" s="38"/>
      <c r="I64" s="38"/>
      <c r="J64" s="38"/>
      <c r="K64" s="38"/>
      <c r="L64" s="38"/>
      <c r="M64" s="38"/>
      <c r="N64" s="38"/>
      <c r="O64" s="56"/>
      <c r="P64" s="56"/>
      <c r="Q64" s="57"/>
      <c r="R64" s="38"/>
      <c r="S64" s="38"/>
      <c r="T64" s="38"/>
      <c r="U64" s="38"/>
      <c r="V64" s="38"/>
      <c r="W64" s="38"/>
      <c r="X64" s="38"/>
      <c r="Y64" s="38"/>
    </row>
    <row r="65" spans="1:25" x14ac:dyDescent="0.45">
      <c r="A65" s="38"/>
      <c r="B65" s="38"/>
      <c r="C65" s="38"/>
      <c r="D65" s="38"/>
      <c r="E65" s="38"/>
      <c r="F65" s="38"/>
      <c r="G65" s="38"/>
      <c r="H65" s="38"/>
      <c r="I65" s="38"/>
      <c r="J65" s="38"/>
      <c r="K65" s="38"/>
      <c r="L65" s="38"/>
      <c r="M65" s="38"/>
      <c r="N65" s="38"/>
      <c r="O65" s="56"/>
      <c r="P65" s="56"/>
      <c r="Q65" s="57"/>
      <c r="R65" s="38"/>
      <c r="S65" s="38"/>
      <c r="T65" s="38"/>
      <c r="U65" s="38"/>
      <c r="V65" s="38"/>
      <c r="W65" s="38"/>
      <c r="X65" s="38"/>
      <c r="Y65" s="38"/>
    </row>
    <row r="66" spans="1:25" x14ac:dyDescent="0.45">
      <c r="O66" s="56"/>
      <c r="P66" s="56"/>
      <c r="Q66" s="57"/>
    </row>
    <row r="67" spans="1:25" x14ac:dyDescent="0.45">
      <c r="O67" s="56"/>
      <c r="P67" s="56"/>
      <c r="Q67" s="57"/>
    </row>
    <row r="68" spans="1:25" x14ac:dyDescent="0.45">
      <c r="A68" s="183"/>
      <c r="B68" s="183"/>
      <c r="C68" s="183"/>
      <c r="D68" s="183"/>
      <c r="E68" s="183"/>
      <c r="F68" s="68"/>
      <c r="G68" s="38"/>
      <c r="H68" s="38"/>
      <c r="O68" s="56"/>
      <c r="P68" s="56"/>
      <c r="Q68" s="57"/>
    </row>
    <row r="69" spans="1:25" x14ac:dyDescent="0.45">
      <c r="A69" s="181"/>
      <c r="B69" s="181"/>
      <c r="C69" s="181"/>
      <c r="D69" s="181"/>
      <c r="E69" s="181"/>
      <c r="F69" s="69"/>
      <c r="O69" s="56"/>
      <c r="P69" s="56"/>
      <c r="Q69" s="57"/>
    </row>
    <row r="70" spans="1:25" x14ac:dyDescent="0.45">
      <c r="A70" s="181"/>
      <c r="B70" s="181"/>
      <c r="C70" s="181"/>
      <c r="D70" s="181"/>
      <c r="E70" s="181"/>
      <c r="F70" s="69"/>
      <c r="O70" s="56"/>
      <c r="P70" s="56"/>
      <c r="Q70" s="57"/>
    </row>
    <row r="71" spans="1:25" x14ac:dyDescent="0.45">
      <c r="A71" s="181"/>
      <c r="B71" s="181"/>
      <c r="C71" s="181"/>
      <c r="D71" s="181"/>
      <c r="E71" s="181"/>
      <c r="F71" s="69"/>
      <c r="O71" s="56"/>
      <c r="P71" s="56"/>
      <c r="Q71" s="57"/>
    </row>
    <row r="72" spans="1:25" x14ac:dyDescent="0.45">
      <c r="A72" s="181"/>
      <c r="B72" s="181"/>
      <c r="C72" s="181"/>
      <c r="D72" s="181"/>
      <c r="E72" s="181"/>
      <c r="F72" s="69"/>
      <c r="O72" s="56"/>
      <c r="P72" s="56"/>
      <c r="Q72" s="57"/>
    </row>
    <row r="73" spans="1:25" x14ac:dyDescent="0.45">
      <c r="A73" s="181"/>
      <c r="B73" s="181"/>
      <c r="C73" s="181"/>
      <c r="D73" s="181"/>
      <c r="E73" s="181"/>
      <c r="F73" s="69"/>
      <c r="O73" s="56"/>
      <c r="P73" s="56"/>
      <c r="Q73" s="57"/>
    </row>
    <row r="74" spans="1:25" x14ac:dyDescent="0.45">
      <c r="A74" s="181"/>
      <c r="B74" s="181"/>
      <c r="C74" s="181"/>
      <c r="D74" s="181"/>
      <c r="E74" s="181"/>
      <c r="F74" s="69"/>
      <c r="O74" s="56"/>
      <c r="P74" s="56"/>
      <c r="Q74" s="57"/>
    </row>
    <row r="75" spans="1:25" x14ac:dyDescent="0.45">
      <c r="A75" s="181"/>
      <c r="B75" s="181"/>
      <c r="C75" s="181"/>
      <c r="D75" s="181"/>
      <c r="E75" s="181"/>
      <c r="F75" s="69"/>
      <c r="O75" s="56"/>
      <c r="P75" s="56"/>
      <c r="Q75" s="57"/>
    </row>
    <row r="76" spans="1:25" x14ac:dyDescent="0.45">
      <c r="A76" s="181"/>
      <c r="B76" s="181"/>
      <c r="C76" s="181"/>
      <c r="D76" s="181"/>
      <c r="E76" s="181"/>
      <c r="F76" s="69"/>
      <c r="O76" s="56"/>
      <c r="P76" s="56"/>
      <c r="Q76" s="57"/>
    </row>
    <row r="77" spans="1:25" x14ac:dyDescent="0.45">
      <c r="A77" s="181"/>
      <c r="B77" s="181"/>
      <c r="C77" s="181"/>
      <c r="D77" s="181"/>
      <c r="E77" s="181"/>
      <c r="F77" s="69"/>
      <c r="O77" s="56"/>
      <c r="P77" s="56"/>
      <c r="Q77" s="57"/>
    </row>
    <row r="78" spans="1:25" x14ac:dyDescent="0.45">
      <c r="A78" s="181"/>
      <c r="B78" s="181"/>
      <c r="C78" s="181"/>
      <c r="D78" s="181"/>
      <c r="E78" s="181"/>
      <c r="F78" s="69"/>
      <c r="O78" s="56"/>
      <c r="P78" s="56"/>
      <c r="Q78" s="57"/>
    </row>
    <row r="79" spans="1:25" x14ac:dyDescent="0.45">
      <c r="A79" s="181"/>
      <c r="B79" s="181"/>
      <c r="C79" s="181"/>
      <c r="D79" s="181"/>
      <c r="E79" s="181"/>
      <c r="F79" s="69"/>
      <c r="O79" s="56"/>
      <c r="P79" s="56"/>
      <c r="Q79" s="57"/>
    </row>
    <row r="80" spans="1:25" x14ac:dyDescent="0.45">
      <c r="A80" s="181"/>
      <c r="B80" s="181"/>
      <c r="C80" s="181"/>
      <c r="D80" s="181"/>
      <c r="E80" s="181"/>
      <c r="F80" s="69"/>
      <c r="O80" s="56"/>
      <c r="P80" s="56"/>
      <c r="Q80" s="57"/>
    </row>
    <row r="81" spans="1:17" x14ac:dyDescent="0.45">
      <c r="A81" s="181"/>
      <c r="B81" s="181"/>
      <c r="C81" s="181"/>
      <c r="D81" s="181"/>
      <c r="E81" s="181"/>
      <c r="F81" s="69"/>
      <c r="O81" s="56"/>
      <c r="P81" s="56"/>
      <c r="Q81" s="57"/>
    </row>
    <row r="82" spans="1:17" x14ac:dyDescent="0.45">
      <c r="A82" s="181"/>
      <c r="B82" s="181"/>
      <c r="C82" s="181"/>
      <c r="D82" s="181"/>
      <c r="E82" s="181"/>
      <c r="F82" s="69"/>
      <c r="O82" s="56"/>
      <c r="P82" s="56"/>
      <c r="Q82" s="57"/>
    </row>
    <row r="83" spans="1:17" x14ac:dyDescent="0.45">
      <c r="A83" s="181"/>
      <c r="B83" s="181"/>
      <c r="C83" s="181"/>
      <c r="D83" s="181"/>
      <c r="E83" s="181"/>
      <c r="F83" s="69"/>
      <c r="O83" s="56"/>
      <c r="P83" s="56"/>
      <c r="Q83" s="57"/>
    </row>
    <row r="84" spans="1:17" x14ac:dyDescent="0.45">
      <c r="A84" s="181"/>
      <c r="B84" s="181"/>
      <c r="C84" s="181"/>
      <c r="D84" s="181"/>
      <c r="E84" s="181"/>
      <c r="F84" s="69"/>
      <c r="O84" s="56"/>
      <c r="P84" s="56"/>
      <c r="Q84" s="57"/>
    </row>
    <row r="85" spans="1:17" x14ac:dyDescent="0.45">
      <c r="A85" s="181"/>
      <c r="B85" s="181"/>
      <c r="C85" s="181"/>
      <c r="D85" s="181"/>
      <c r="E85" s="181"/>
      <c r="F85" s="69"/>
      <c r="O85" s="56"/>
      <c r="P85" s="56"/>
      <c r="Q85" s="57"/>
    </row>
    <row r="86" spans="1:17" x14ac:dyDescent="0.45">
      <c r="A86" s="181"/>
      <c r="B86" s="181"/>
      <c r="C86" s="181"/>
      <c r="D86" s="181"/>
      <c r="E86" s="181"/>
      <c r="F86" s="69"/>
      <c r="O86" s="56"/>
      <c r="P86" s="56"/>
      <c r="Q86" s="57"/>
    </row>
    <row r="87" spans="1:17" x14ac:dyDescent="0.45">
      <c r="A87" s="181"/>
      <c r="B87" s="181"/>
      <c r="C87" s="181"/>
      <c r="D87" s="181"/>
      <c r="E87" s="181"/>
      <c r="F87" s="181"/>
      <c r="O87" s="56"/>
      <c r="P87" s="56"/>
      <c r="Q87" s="57"/>
    </row>
    <row r="88" spans="1:17" x14ac:dyDescent="0.45">
      <c r="A88" s="181"/>
      <c r="B88" s="181"/>
      <c r="C88" s="181"/>
      <c r="D88" s="181"/>
      <c r="E88" s="181"/>
      <c r="F88" s="181"/>
      <c r="O88" s="56"/>
      <c r="P88" s="56"/>
      <c r="Q88" s="57"/>
    </row>
    <row r="89" spans="1:17" x14ac:dyDescent="0.45">
      <c r="A89" s="181"/>
      <c r="B89" s="181"/>
      <c r="C89" s="181"/>
      <c r="D89" s="181"/>
      <c r="E89" s="181"/>
      <c r="F89" s="69"/>
      <c r="O89" s="56"/>
      <c r="P89" s="56"/>
      <c r="Q89" s="57"/>
    </row>
    <row r="90" spans="1:17" x14ac:dyDescent="0.45">
      <c r="A90" s="181"/>
      <c r="B90" s="181"/>
      <c r="C90" s="181"/>
      <c r="D90" s="181"/>
      <c r="E90" s="181"/>
      <c r="F90" s="69"/>
      <c r="O90" s="56"/>
      <c r="P90" s="56"/>
      <c r="Q90" s="57"/>
    </row>
    <row r="91" spans="1:17" x14ac:dyDescent="0.45">
      <c r="A91" s="181"/>
      <c r="B91" s="181"/>
      <c r="C91" s="181"/>
      <c r="D91" s="181"/>
      <c r="E91" s="181"/>
      <c r="F91" s="69"/>
      <c r="O91" s="56"/>
      <c r="P91" s="56"/>
      <c r="Q91" s="57"/>
    </row>
    <row r="92" spans="1:17" x14ac:dyDescent="0.45">
      <c r="A92" s="181"/>
      <c r="B92" s="181"/>
      <c r="C92" s="181"/>
      <c r="D92" s="181"/>
      <c r="E92" s="181"/>
      <c r="F92" s="69"/>
      <c r="O92" s="56"/>
      <c r="P92" s="56"/>
      <c r="Q92" s="57"/>
    </row>
    <row r="93" spans="1:17" x14ac:dyDescent="0.45">
      <c r="A93" s="181"/>
      <c r="B93" s="181"/>
      <c r="C93" s="181"/>
      <c r="D93" s="181"/>
      <c r="E93" s="181"/>
      <c r="F93" s="69"/>
      <c r="O93" s="56"/>
      <c r="P93" s="56"/>
      <c r="Q93" s="57"/>
    </row>
    <row r="94" spans="1:17" x14ac:dyDescent="0.45">
      <c r="A94" s="181"/>
      <c r="B94" s="181"/>
      <c r="C94" s="181"/>
      <c r="D94" s="181"/>
      <c r="E94" s="181"/>
      <c r="F94" s="69"/>
      <c r="O94" s="56"/>
      <c r="P94" s="56"/>
      <c r="Q94" s="57"/>
    </row>
    <row r="95" spans="1:17" x14ac:dyDescent="0.45">
      <c r="A95" s="181"/>
      <c r="B95" s="181"/>
      <c r="C95" s="181"/>
      <c r="D95" s="181"/>
      <c r="E95" s="181"/>
      <c r="F95" s="69"/>
      <c r="O95" s="56"/>
      <c r="P95" s="56"/>
      <c r="Q95" s="57"/>
    </row>
    <row r="96" spans="1:17" x14ac:dyDescent="0.45">
      <c r="A96" s="181"/>
      <c r="B96" s="181"/>
      <c r="C96" s="181"/>
      <c r="D96" s="181"/>
      <c r="E96" s="70"/>
      <c r="F96" s="69"/>
      <c r="O96" s="71"/>
      <c r="P96" s="71"/>
    </row>
    <row r="97" spans="1:16" x14ac:dyDescent="0.45">
      <c r="A97" s="181"/>
      <c r="B97" s="181"/>
      <c r="C97" s="181"/>
      <c r="D97" s="181"/>
      <c r="E97" s="70"/>
      <c r="F97" s="69"/>
      <c r="O97" s="71"/>
      <c r="P97" s="71"/>
    </row>
    <row r="98" spans="1:16" x14ac:dyDescent="0.45">
      <c r="A98" s="181"/>
      <c r="B98" s="181"/>
      <c r="C98" s="181"/>
      <c r="D98" s="181"/>
      <c r="E98" s="181"/>
      <c r="F98" s="69"/>
    </row>
    <row r="99" spans="1:16" x14ac:dyDescent="0.45">
      <c r="A99" s="181"/>
      <c r="B99" s="181"/>
      <c r="C99" s="181"/>
      <c r="D99" s="181"/>
      <c r="E99" s="181"/>
      <c r="F99" s="69"/>
    </row>
    <row r="100" spans="1:16" x14ac:dyDescent="0.45">
      <c r="A100" s="72"/>
      <c r="B100" s="72"/>
      <c r="C100" s="72"/>
      <c r="D100" s="72"/>
    </row>
    <row r="101" spans="1:16" x14ac:dyDescent="0.45">
      <c r="A101" s="72"/>
      <c r="B101" s="72"/>
      <c r="C101" s="72"/>
      <c r="D101" s="72"/>
    </row>
  </sheetData>
  <sheetProtection algorithmName="SHA-512" hashValue="9KGfns5JJqoXw2aY+s2ibK2eqY0wlK8fxuUzfVrAOWGiUJNW3FPZcRPAc9TFs7veyaywNt/RrjAImneaZG2vlw==" saltValue="Gp1nET/+oGNmuwxXkUS9hQ==" spinCount="100000" sheet="1" selectLockedCells="1"/>
  <mergeCells count="44">
    <mergeCell ref="A1:N1"/>
    <mergeCell ref="A2:N2"/>
    <mergeCell ref="J12:J13"/>
    <mergeCell ref="K12:K13"/>
    <mergeCell ref="L12:L13"/>
    <mergeCell ref="A13:E13"/>
    <mergeCell ref="A3:C3"/>
    <mergeCell ref="L6:M6"/>
    <mergeCell ref="A78:E78"/>
    <mergeCell ref="J24:J25"/>
    <mergeCell ref="A68:E68"/>
    <mergeCell ref="A69:E69"/>
    <mergeCell ref="A70:E70"/>
    <mergeCell ref="A71:E71"/>
    <mergeCell ref="A72:E72"/>
    <mergeCell ref="A73:E73"/>
    <mergeCell ref="A74:E74"/>
    <mergeCell ref="A75:E75"/>
    <mergeCell ref="A76:E76"/>
    <mergeCell ref="A77:E77"/>
    <mergeCell ref="A89:E89"/>
    <mergeCell ref="A90:E90"/>
    <mergeCell ref="A79:E79"/>
    <mergeCell ref="A80:E80"/>
    <mergeCell ref="A81:E81"/>
    <mergeCell ref="A82:E82"/>
    <mergeCell ref="A83:E83"/>
    <mergeCell ref="A84:E84"/>
    <mergeCell ref="A97:D97"/>
    <mergeCell ref="A98:E98"/>
    <mergeCell ref="A99:E99"/>
    <mergeCell ref="A7:A11"/>
    <mergeCell ref="B7:B11"/>
    <mergeCell ref="C7:C11"/>
    <mergeCell ref="A91:E91"/>
    <mergeCell ref="A92:E92"/>
    <mergeCell ref="A93:E93"/>
    <mergeCell ref="A94:E94"/>
    <mergeCell ref="A95:E95"/>
    <mergeCell ref="A96:D96"/>
    <mergeCell ref="A85:E85"/>
    <mergeCell ref="A86:E86"/>
    <mergeCell ref="A87:F87"/>
    <mergeCell ref="A88:F88"/>
  </mergeCells>
  <dataValidations count="5">
    <dataValidation type="list" allowBlank="1" showInputMessage="1" showErrorMessage="1" sqref="D15:D64">
      <formula1>$F$31:$F$33</formula1>
    </dataValidation>
    <dataValidation type="whole" allowBlank="1" showInputMessage="1" showErrorMessage="1" sqref="B5:B7">
      <formula1>0</formula1>
      <formula2>50</formula2>
    </dataValidation>
    <dataValidation type="date" allowBlank="1" showInputMessage="1" showErrorMessage="1" sqref="C15:C64">
      <formula1>27395</formula1>
      <formula2>44620</formula2>
    </dataValidation>
    <dataValidation type="list" allowBlank="1" showInputMessage="1" showErrorMessage="1" sqref="C5:C6">
      <formula1>$E$7:$F$7</formula1>
    </dataValidation>
    <dataValidation type="list" allowBlank="1" showInputMessage="1" showErrorMessage="1" sqref="C7:C11">
      <formula1>$E$7:$F$7</formula1>
    </dataValidation>
  </dataValidation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showRowColHeaders="0" zoomScale="85" zoomScaleNormal="85" workbookViewId="0">
      <selection activeCell="B5" sqref="B5"/>
    </sheetView>
  </sheetViews>
  <sheetFormatPr baseColWidth="10" defaultRowHeight="14.25" x14ac:dyDescent="0.45"/>
  <cols>
    <col min="1" max="1" width="63.86328125" style="39" customWidth="1"/>
    <col min="2" max="2" width="11.1328125" style="39" customWidth="1"/>
    <col min="3" max="3" width="14.3984375" style="39" customWidth="1"/>
    <col min="4" max="4" width="16.46484375" style="39" customWidth="1"/>
    <col min="5" max="5" width="10.6640625" style="39"/>
    <col min="6" max="6" width="2.73046875" style="39" customWidth="1"/>
    <col min="7" max="8" width="10.6640625" style="39"/>
    <col min="9" max="9" width="8.9296875" style="39" customWidth="1"/>
    <col min="10" max="11" width="9.86328125" style="39" customWidth="1"/>
    <col min="12" max="12" width="11" style="39" customWidth="1"/>
    <col min="13" max="16384" width="10.6640625" style="39"/>
  </cols>
  <sheetData>
    <row r="1" spans="1:25" ht="103.15" customHeight="1" x14ac:dyDescent="0.45">
      <c r="A1" s="174" t="s">
        <v>203</v>
      </c>
      <c r="B1" s="174"/>
      <c r="C1" s="174"/>
      <c r="D1" s="174"/>
      <c r="E1" s="174"/>
      <c r="F1" s="174"/>
      <c r="G1" s="174"/>
      <c r="H1" s="174"/>
      <c r="I1" s="174"/>
      <c r="J1" s="174"/>
      <c r="K1" s="174"/>
      <c r="L1" s="174"/>
      <c r="M1" s="174"/>
      <c r="N1" s="174"/>
      <c r="O1" s="37"/>
      <c r="P1" s="37"/>
      <c r="Q1" s="38"/>
      <c r="R1" s="38"/>
      <c r="S1" s="38"/>
      <c r="T1" s="38"/>
      <c r="U1" s="38"/>
      <c r="V1" s="38"/>
      <c r="W1" s="38"/>
      <c r="X1" s="38"/>
      <c r="Y1" s="38"/>
    </row>
    <row r="2" spans="1:25" ht="11.25" customHeight="1" x14ac:dyDescent="0.45">
      <c r="A2" s="175"/>
      <c r="B2" s="175"/>
      <c r="C2" s="175"/>
      <c r="D2" s="175"/>
      <c r="E2" s="175"/>
      <c r="F2" s="175"/>
      <c r="G2" s="175"/>
      <c r="H2" s="175"/>
      <c r="I2" s="175"/>
      <c r="J2" s="175"/>
      <c r="K2" s="175"/>
      <c r="L2" s="175"/>
      <c r="M2" s="175"/>
      <c r="N2" s="175"/>
      <c r="O2" s="38"/>
      <c r="P2" s="38"/>
      <c r="Q2" s="38"/>
      <c r="R2" s="38"/>
      <c r="S2" s="38"/>
      <c r="T2" s="38"/>
      <c r="U2" s="38"/>
      <c r="V2" s="38"/>
      <c r="W2" s="38"/>
      <c r="X2" s="38"/>
      <c r="Y2" s="38"/>
    </row>
    <row r="3" spans="1:25" ht="11.25" customHeight="1" thickBot="1" x14ac:dyDescent="0.5">
      <c r="A3" s="40"/>
      <c r="B3" s="40"/>
      <c r="C3" s="40"/>
      <c r="D3" s="40"/>
      <c r="E3" s="40"/>
      <c r="F3" s="40"/>
      <c r="G3" s="40"/>
      <c r="H3" s="40"/>
      <c r="I3" s="40"/>
      <c r="J3" s="40"/>
      <c r="K3" s="40"/>
      <c r="L3" s="40"/>
      <c r="M3" s="40"/>
      <c r="N3" s="40"/>
      <c r="O3" s="38"/>
      <c r="P3" s="38"/>
      <c r="Q3" s="38"/>
      <c r="R3" s="38"/>
      <c r="S3" s="38"/>
      <c r="T3" s="38"/>
      <c r="U3" s="38"/>
      <c r="V3" s="38"/>
      <c r="W3" s="38"/>
      <c r="X3" s="38"/>
      <c r="Y3" s="38"/>
    </row>
    <row r="4" spans="1:25" ht="25.5" customHeight="1" thickBot="1" x14ac:dyDescent="0.5">
      <c r="A4" s="138" t="s">
        <v>41</v>
      </c>
      <c r="B4" s="25"/>
      <c r="C4" s="42" t="s">
        <v>21</v>
      </c>
      <c r="D4" s="42" t="s">
        <v>19</v>
      </c>
      <c r="E4" s="40"/>
      <c r="F4" s="40"/>
      <c r="G4" s="40"/>
      <c r="H4" s="40"/>
      <c r="I4" s="40"/>
      <c r="J4" s="40"/>
      <c r="K4" s="40"/>
      <c r="L4" s="40"/>
      <c r="M4" s="40"/>
      <c r="N4" s="40"/>
      <c r="O4" s="38"/>
      <c r="P4" s="38"/>
      <c r="Q4" s="38"/>
      <c r="R4" s="38"/>
      <c r="S4" s="38"/>
      <c r="T4" s="38"/>
      <c r="U4" s="38"/>
      <c r="V4" s="38"/>
      <c r="W4" s="38"/>
      <c r="X4" s="38"/>
      <c r="Y4" s="38"/>
    </row>
    <row r="5" spans="1:25" ht="81" customHeight="1" thickBot="1" x14ac:dyDescent="0.5">
      <c r="A5" s="139" t="s">
        <v>42</v>
      </c>
      <c r="B5" s="25"/>
      <c r="C5" s="40"/>
      <c r="D5" s="40"/>
      <c r="E5" s="40"/>
      <c r="F5" s="40"/>
      <c r="G5" s="40"/>
      <c r="H5" s="40"/>
      <c r="I5" s="40"/>
      <c r="J5" s="40"/>
      <c r="K5" s="40"/>
      <c r="L5" s="40"/>
      <c r="M5" s="40"/>
      <c r="N5" s="40"/>
      <c r="O5" s="38"/>
      <c r="P5" s="38"/>
      <c r="Q5" s="38"/>
      <c r="R5" s="38"/>
      <c r="S5" s="38"/>
      <c r="T5" s="38"/>
      <c r="U5" s="38"/>
      <c r="V5" s="38"/>
      <c r="W5" s="38"/>
      <c r="X5" s="38"/>
      <c r="Y5" s="38"/>
    </row>
    <row r="6" spans="1:25" ht="49.15" customHeight="1" thickBot="1" x14ac:dyDescent="0.5">
      <c r="A6" s="139" t="s">
        <v>43</v>
      </c>
      <c r="B6" s="25"/>
      <c r="C6" s="40"/>
      <c r="D6" s="40"/>
      <c r="E6" s="43"/>
      <c r="F6" s="43"/>
      <c r="G6" s="44" t="s">
        <v>51</v>
      </c>
      <c r="H6" s="45"/>
      <c r="I6" s="45"/>
      <c r="J6" s="43"/>
      <c r="K6" s="43"/>
      <c r="L6" s="176">
        <f>SUM(L12:L14)</f>
        <v>0</v>
      </c>
      <c r="M6" s="177"/>
      <c r="N6" s="40"/>
      <c r="O6" s="38"/>
      <c r="P6" s="38"/>
      <c r="Q6" s="38"/>
      <c r="R6" s="38"/>
      <c r="S6" s="38"/>
      <c r="T6" s="38"/>
      <c r="U6" s="38"/>
      <c r="V6" s="38"/>
      <c r="W6" s="38"/>
      <c r="X6" s="38"/>
      <c r="Y6" s="38"/>
    </row>
    <row r="7" spans="1:25" ht="15" customHeight="1" x14ac:dyDescent="0.45">
      <c r="A7" s="40"/>
      <c r="B7" s="40"/>
      <c r="C7" s="40"/>
      <c r="D7" s="40"/>
      <c r="N7" s="40"/>
      <c r="O7" s="38"/>
      <c r="P7" s="38"/>
      <c r="Q7" s="38"/>
      <c r="R7" s="38"/>
      <c r="S7" s="38"/>
      <c r="T7" s="38"/>
      <c r="U7" s="38"/>
      <c r="V7" s="38"/>
      <c r="W7" s="38"/>
      <c r="X7" s="38"/>
      <c r="Y7" s="38"/>
    </row>
    <row r="8" spans="1:25" ht="15" customHeight="1" x14ac:dyDescent="0.45">
      <c r="A8" s="40"/>
      <c r="B8" s="40"/>
      <c r="C8" s="40"/>
      <c r="D8" s="40"/>
      <c r="E8" s="40"/>
      <c r="F8" s="40"/>
      <c r="G8" s="47"/>
      <c r="H8" s="48"/>
      <c r="I8" s="48"/>
      <c r="J8" s="40"/>
      <c r="K8" s="40"/>
      <c r="L8" s="49"/>
      <c r="M8" s="40"/>
      <c r="N8" s="40"/>
      <c r="O8" s="38"/>
      <c r="P8" s="38"/>
      <c r="Q8" s="38"/>
      <c r="R8" s="38"/>
      <c r="S8" s="38"/>
      <c r="T8" s="38"/>
      <c r="U8" s="38"/>
      <c r="V8" s="38"/>
      <c r="W8" s="38"/>
      <c r="X8" s="38"/>
      <c r="Y8" s="38"/>
    </row>
    <row r="9" spans="1:25" ht="15" customHeight="1" x14ac:dyDescent="0.45">
      <c r="A9" s="40"/>
      <c r="B9" s="40"/>
      <c r="C9" s="40"/>
      <c r="D9" s="40"/>
      <c r="E9" s="40"/>
      <c r="F9" s="40"/>
      <c r="G9" s="47"/>
      <c r="H9" s="48"/>
      <c r="I9" s="48"/>
      <c r="J9" s="40"/>
      <c r="K9" s="40"/>
      <c r="L9" s="49"/>
      <c r="M9" s="40"/>
      <c r="N9" s="40"/>
      <c r="O9" s="38"/>
      <c r="P9" s="38"/>
      <c r="Q9" s="38"/>
      <c r="R9" s="38"/>
      <c r="S9" s="38"/>
      <c r="T9" s="38"/>
      <c r="U9" s="38"/>
      <c r="V9" s="38"/>
      <c r="W9" s="38"/>
      <c r="X9" s="38"/>
      <c r="Y9" s="38"/>
    </row>
    <row r="10" spans="1:25" ht="15" customHeight="1" x14ac:dyDescent="0.45">
      <c r="A10" s="40"/>
      <c r="B10" s="40"/>
      <c r="C10" s="40"/>
      <c r="D10" s="40"/>
      <c r="E10" s="40"/>
      <c r="F10" s="40"/>
      <c r="G10" s="47"/>
      <c r="H10" s="48"/>
      <c r="I10" s="48"/>
      <c r="J10" s="40"/>
      <c r="K10" s="40"/>
      <c r="L10" s="49"/>
      <c r="M10" s="40"/>
      <c r="N10" s="40"/>
      <c r="O10" s="38"/>
      <c r="P10" s="38"/>
      <c r="Q10" s="38"/>
      <c r="R10" s="38"/>
      <c r="S10" s="38"/>
      <c r="T10" s="38"/>
      <c r="U10" s="38"/>
      <c r="V10" s="38"/>
      <c r="W10" s="38"/>
      <c r="X10" s="38"/>
      <c r="Y10" s="38"/>
    </row>
    <row r="11" spans="1:25" ht="24.75" customHeight="1" thickBot="1" x14ac:dyDescent="0.5">
      <c r="A11" s="40"/>
      <c r="B11" s="40"/>
      <c r="C11" s="40"/>
      <c r="D11" s="48"/>
      <c r="E11" s="48"/>
      <c r="F11" s="48"/>
      <c r="G11" s="48"/>
      <c r="H11" s="48"/>
      <c r="I11" s="48"/>
      <c r="J11" s="48"/>
      <c r="K11" s="48"/>
      <c r="L11" s="48"/>
      <c r="M11" s="48"/>
      <c r="N11" s="48"/>
      <c r="O11" s="38"/>
      <c r="P11" s="38"/>
      <c r="Q11" s="38"/>
      <c r="R11" s="38"/>
      <c r="S11" s="38"/>
      <c r="T11" s="38"/>
      <c r="U11" s="38"/>
      <c r="V11" s="38"/>
      <c r="W11" s="38"/>
      <c r="X11" s="38"/>
      <c r="Y11" s="38"/>
    </row>
    <row r="12" spans="1:25" ht="16.149999999999999" customHeight="1" thickBot="1" x14ac:dyDescent="0.5">
      <c r="A12" s="40"/>
      <c r="B12" s="40"/>
      <c r="C12" s="40"/>
      <c r="D12" s="40"/>
      <c r="E12" s="142"/>
      <c r="F12" s="143"/>
      <c r="G12" s="144"/>
      <c r="H12" s="144" t="s">
        <v>52</v>
      </c>
      <c r="I12" s="144"/>
      <c r="J12" s="143"/>
      <c r="K12" s="143"/>
      <c r="L12" s="145">
        <f>B4*5</f>
        <v>0</v>
      </c>
      <c r="M12" s="51" t="s">
        <v>27</v>
      </c>
      <c r="N12" s="51" t="s">
        <v>28</v>
      </c>
      <c r="O12" s="38"/>
      <c r="P12" s="38"/>
      <c r="Q12" s="38"/>
      <c r="R12" s="38"/>
      <c r="S12" s="38"/>
      <c r="T12" s="38"/>
      <c r="U12" s="38"/>
      <c r="V12" s="38"/>
      <c r="W12" s="38"/>
      <c r="X12" s="38"/>
      <c r="Y12" s="38"/>
    </row>
    <row r="13" spans="1:25" ht="16.149999999999999" customHeight="1" thickBot="1" x14ac:dyDescent="0.5">
      <c r="A13" s="40"/>
      <c r="B13" s="40"/>
      <c r="C13" s="40"/>
      <c r="D13" s="40"/>
      <c r="E13" s="142"/>
      <c r="F13" s="143"/>
      <c r="G13" s="144"/>
      <c r="H13" s="144" t="s">
        <v>53</v>
      </c>
      <c r="I13" s="144"/>
      <c r="J13" s="143"/>
      <c r="K13" s="143"/>
      <c r="L13" s="145">
        <f>B5*3</f>
        <v>0</v>
      </c>
      <c r="M13" s="51">
        <f ca="1">IF(B7="Sí",0,IF(B4="Sí",0,MIN(2,YEAR(TODAY())-B5)))</f>
        <v>2</v>
      </c>
      <c r="N13" s="51">
        <f ca="1">IF(B7="Sí",0,IF(OR(B4="Sí",M13=2),0,2))</f>
        <v>0</v>
      </c>
      <c r="O13" s="38"/>
      <c r="P13" s="38"/>
      <c r="Q13" s="38"/>
      <c r="R13" s="38"/>
      <c r="S13" s="38"/>
      <c r="T13" s="38"/>
      <c r="U13" s="38"/>
      <c r="V13" s="38"/>
      <c r="W13" s="38"/>
      <c r="X13" s="38"/>
      <c r="Y13" s="38"/>
    </row>
    <row r="14" spans="1:25" ht="16.149999999999999" customHeight="1" thickBot="1" x14ac:dyDescent="0.5">
      <c r="A14" s="40"/>
      <c r="B14" s="40"/>
      <c r="C14" s="40"/>
      <c r="D14" s="40"/>
      <c r="E14" s="142"/>
      <c r="F14" s="143"/>
      <c r="G14" s="144"/>
      <c r="H14" s="144" t="s">
        <v>54</v>
      </c>
      <c r="I14" s="144"/>
      <c r="J14" s="143"/>
      <c r="K14" s="143"/>
      <c r="L14" s="145">
        <f>B6*3</f>
        <v>0</v>
      </c>
      <c r="M14" s="51">
        <f ca="1">IF(B7="Sí",0,IF(OR(B4="Sí",B5+3&gt;YEAR(TODAY())),0,1))</f>
        <v>1</v>
      </c>
      <c r="N14" s="51">
        <f ca="1">IF(B7="Sí",0,IF(OR(B4="Sí",M13=1),0,IF(YEAR(TODAY())-B5=2,2,0)))</f>
        <v>0</v>
      </c>
      <c r="O14" s="38"/>
      <c r="P14" s="38"/>
      <c r="Q14" s="38"/>
      <c r="R14" s="38"/>
      <c r="S14" s="38"/>
      <c r="T14" s="38"/>
      <c r="U14" s="38"/>
      <c r="V14" s="38"/>
      <c r="W14" s="38"/>
      <c r="X14" s="38"/>
      <c r="Y14" s="38"/>
    </row>
    <row r="15" spans="1:25" ht="16.149999999999999" customHeight="1" x14ac:dyDescent="0.45">
      <c r="A15" s="40"/>
      <c r="B15" s="40"/>
      <c r="C15" s="40"/>
      <c r="D15" s="40"/>
      <c r="E15" s="51"/>
      <c r="F15" s="51"/>
      <c r="G15" s="52"/>
      <c r="H15" s="52" t="s">
        <v>26</v>
      </c>
      <c r="I15" s="52"/>
      <c r="J15" s="51"/>
      <c r="K15" s="51"/>
      <c r="L15" s="53">
        <f t="shared" ref="L15:L16" si="0">SUM(L16:L18)</f>
        <v>3.3326000000000002</v>
      </c>
      <c r="M15" s="51">
        <f ca="1">IF(B7="Sí",0,IF(OR(B4="Sí",B5+4&gt;YEAR(TODAY())),0,YEAR(TODAY())-3-B5))</f>
        <v>2020</v>
      </c>
      <c r="N15" s="51">
        <f ca="1">IF(B7="Sí",0,IF(OR(B4="Sí",M13=1),0,IF(YEAR(TODAY())-B5&gt;2,2,0)))</f>
        <v>2</v>
      </c>
      <c r="O15" s="38"/>
      <c r="P15" s="38"/>
      <c r="Q15" s="38"/>
      <c r="R15" s="38"/>
      <c r="S15" s="38"/>
      <c r="T15" s="38"/>
      <c r="U15" s="38"/>
      <c r="V15" s="38"/>
      <c r="W15" s="38"/>
      <c r="X15" s="38"/>
      <c r="Y15" s="38"/>
    </row>
    <row r="16" spans="1:25" ht="16.149999999999999" customHeight="1" x14ac:dyDescent="0.45">
      <c r="A16" s="40"/>
      <c r="B16" s="40"/>
      <c r="C16" s="40"/>
      <c r="D16" s="40"/>
      <c r="E16" s="51"/>
      <c r="F16" s="51"/>
      <c r="G16" s="52"/>
      <c r="H16" s="52" t="s">
        <v>26</v>
      </c>
      <c r="I16" s="52"/>
      <c r="J16" s="51"/>
      <c r="K16" s="51"/>
      <c r="L16" s="53">
        <f t="shared" si="0"/>
        <v>1.9996</v>
      </c>
      <c r="M16" s="51">
        <f ca="1">IF(B7="Sí",0,IF(B4="No",B6,YEAR(TODAY())-B5))</f>
        <v>2023</v>
      </c>
      <c r="N16" s="51">
        <f>IF(B7="Sí",0,IF(B4="Sí",2,0))</f>
        <v>0</v>
      </c>
      <c r="O16" s="38"/>
      <c r="P16" s="38"/>
      <c r="Q16" s="38"/>
      <c r="R16" s="38"/>
      <c r="S16" s="38"/>
      <c r="T16" s="38"/>
      <c r="U16" s="38"/>
      <c r="V16" s="38"/>
      <c r="W16" s="38"/>
      <c r="X16" s="38"/>
      <c r="Y16" s="38"/>
    </row>
    <row r="17" spans="1:25" ht="16.149999999999999" customHeight="1" x14ac:dyDescent="0.45">
      <c r="A17" s="51"/>
      <c r="B17" s="51"/>
      <c r="C17" s="51"/>
      <c r="D17" s="51"/>
      <c r="E17" s="51"/>
      <c r="F17" s="51"/>
      <c r="G17" s="52"/>
      <c r="H17" s="52" t="s">
        <v>26</v>
      </c>
      <c r="I17" s="52"/>
      <c r="J17" s="51"/>
      <c r="K17" s="51"/>
      <c r="L17" s="53">
        <f>SUM(L18:L20)</f>
        <v>0.99980000000000002</v>
      </c>
      <c r="M17" s="51">
        <f>IF(B7="Sí",SUM(B8:B10),0)</f>
        <v>0</v>
      </c>
      <c r="N17" s="51">
        <f>IF(B7="Sí",2,0)</f>
        <v>0</v>
      </c>
      <c r="O17" s="38"/>
      <c r="P17" s="38"/>
      <c r="Q17" s="38"/>
      <c r="R17" s="38"/>
      <c r="S17" s="38"/>
      <c r="T17" s="38"/>
      <c r="U17" s="38"/>
      <c r="V17" s="38"/>
      <c r="W17" s="38"/>
      <c r="X17" s="38"/>
      <c r="Y17" s="38"/>
    </row>
    <row r="18" spans="1:25" ht="10.9" customHeight="1" x14ac:dyDescent="0.45">
      <c r="A18" s="51"/>
      <c r="B18" s="51"/>
      <c r="C18" s="51"/>
      <c r="D18" s="51"/>
      <c r="E18" s="51"/>
      <c r="F18" s="51"/>
      <c r="G18" s="54"/>
      <c r="H18" s="54" t="s">
        <v>29</v>
      </c>
      <c r="I18" s="54"/>
      <c r="J18" s="51"/>
      <c r="K18" s="51"/>
      <c r="L18" s="53">
        <f>M18*2+N18*0.1666</f>
        <v>0.3332</v>
      </c>
      <c r="M18" s="51">
        <f>IF(M17&gt;2,2,M17)</f>
        <v>0</v>
      </c>
      <c r="N18" s="51">
        <f>IF(OR(M18=2,B7="No"),0,2)</f>
        <v>2</v>
      </c>
      <c r="O18" s="38"/>
      <c r="P18" s="38"/>
      <c r="Q18" s="38"/>
      <c r="R18" s="38"/>
      <c r="S18" s="38"/>
      <c r="T18" s="38"/>
      <c r="U18" s="38"/>
      <c r="V18" s="38"/>
      <c r="W18" s="38"/>
      <c r="X18" s="38"/>
      <c r="Y18" s="38"/>
    </row>
    <row r="19" spans="1:25" ht="11.65" customHeight="1" x14ac:dyDescent="0.45">
      <c r="A19" s="51"/>
      <c r="B19" s="51"/>
      <c r="C19" s="51"/>
      <c r="D19" s="51"/>
      <c r="E19" s="51"/>
      <c r="F19" s="51"/>
      <c r="G19" s="54"/>
      <c r="H19" s="54" t="s">
        <v>30</v>
      </c>
      <c r="I19" s="54"/>
      <c r="J19" s="51"/>
      <c r="K19" s="51"/>
      <c r="L19" s="53">
        <f>M19*4+N19*0.3333</f>
        <v>0.66659999999999997</v>
      </c>
      <c r="M19" s="51">
        <f>IF(M17&gt;=3,1,0)</f>
        <v>0</v>
      </c>
      <c r="N19" s="51">
        <f>IF(OR(M19=1,B7="No"),0,2)</f>
        <v>2</v>
      </c>
      <c r="O19" s="38"/>
      <c r="P19" s="38"/>
      <c r="Q19" s="38"/>
      <c r="R19" s="38"/>
      <c r="S19" s="38"/>
      <c r="T19" s="38"/>
      <c r="U19" s="38"/>
      <c r="V19" s="38"/>
      <c r="W19" s="38"/>
      <c r="X19" s="38"/>
      <c r="Y19" s="38"/>
    </row>
    <row r="20" spans="1:25" ht="12" customHeight="1" x14ac:dyDescent="0.45">
      <c r="A20" s="51"/>
      <c r="B20" s="51"/>
      <c r="C20" s="51"/>
      <c r="D20" s="51"/>
      <c r="E20" s="51"/>
      <c r="F20" s="51"/>
      <c r="G20" s="54"/>
      <c r="H20" s="54" t="s">
        <v>31</v>
      </c>
      <c r="I20" s="54"/>
      <c r="J20" s="51"/>
      <c r="K20" s="51"/>
      <c r="L20" s="53">
        <f>M20*6+N20*0.5</f>
        <v>0</v>
      </c>
      <c r="M20" s="51">
        <f>MAX(0,M17-3)</f>
        <v>0</v>
      </c>
      <c r="N20" s="51">
        <f>IF(OR(M19=0,B7="No"),0,2)</f>
        <v>0</v>
      </c>
      <c r="O20" s="38"/>
      <c r="P20" s="38"/>
      <c r="Q20" s="38"/>
      <c r="R20" s="38"/>
      <c r="S20" s="38"/>
      <c r="T20" s="38"/>
      <c r="U20" s="38"/>
      <c r="V20" s="38"/>
      <c r="W20" s="38"/>
      <c r="X20" s="38"/>
      <c r="Y20" s="38"/>
    </row>
    <row r="21" spans="1:25" ht="42.75" customHeight="1" x14ac:dyDescent="0.45">
      <c r="A21" s="51"/>
      <c r="B21" s="51"/>
      <c r="C21" s="51"/>
      <c r="D21" s="51"/>
      <c r="E21" s="178" t="s">
        <v>32</v>
      </c>
      <c r="F21" s="178"/>
      <c r="G21" s="178"/>
      <c r="H21" s="178"/>
      <c r="I21" s="178"/>
      <c r="J21" s="178"/>
      <c r="K21" s="178"/>
      <c r="L21" s="55"/>
      <c r="M21" s="55"/>
      <c r="N21" s="55"/>
      <c r="O21" s="38"/>
      <c r="P21" s="38"/>
      <c r="Q21" s="38"/>
      <c r="R21" s="38"/>
      <c r="S21" s="38"/>
      <c r="T21" s="38"/>
      <c r="U21" s="38"/>
      <c r="V21" s="38"/>
      <c r="W21" s="38"/>
      <c r="X21" s="38"/>
      <c r="Y21" s="38"/>
    </row>
    <row r="22" spans="1:25" ht="62.25" customHeight="1" x14ac:dyDescent="0.45">
      <c r="A22" s="51"/>
      <c r="B22" s="51"/>
      <c r="C22" s="51"/>
      <c r="D22" s="51"/>
      <c r="E22" s="51"/>
      <c r="F22" s="51"/>
      <c r="G22" s="51"/>
      <c r="H22" s="51"/>
      <c r="I22" s="51"/>
      <c r="J22" s="179"/>
      <c r="K22" s="179"/>
      <c r="L22" s="179">
        <f>F43</f>
        <v>0</v>
      </c>
      <c r="M22" s="55"/>
      <c r="N22" s="51"/>
      <c r="O22" s="56"/>
      <c r="P22" s="56"/>
      <c r="Q22" s="57"/>
      <c r="R22" s="38"/>
      <c r="S22" s="38"/>
      <c r="T22" s="38"/>
      <c r="U22" s="38"/>
      <c r="V22" s="38"/>
      <c r="W22" s="38"/>
      <c r="X22" s="38"/>
      <c r="Y22" s="38"/>
    </row>
    <row r="23" spans="1:25" ht="17.350000000000001" customHeight="1" x14ac:dyDescent="0.45">
      <c r="A23" s="180"/>
      <c r="B23" s="180"/>
      <c r="C23" s="180"/>
      <c r="D23" s="180"/>
      <c r="E23" s="180"/>
      <c r="F23" s="51"/>
      <c r="G23" s="51"/>
      <c r="H23" s="51"/>
      <c r="I23" s="51"/>
      <c r="J23" s="179"/>
      <c r="K23" s="179"/>
      <c r="L23" s="179"/>
      <c r="M23" s="55"/>
      <c r="N23" s="51"/>
      <c r="O23" s="56"/>
      <c r="P23" s="56"/>
      <c r="Q23" s="57"/>
      <c r="R23" s="38"/>
      <c r="S23" s="38"/>
      <c r="T23" s="38"/>
      <c r="U23" s="38"/>
      <c r="V23" s="38"/>
      <c r="W23" s="38"/>
      <c r="X23" s="38"/>
      <c r="Y23" s="38"/>
    </row>
    <row r="24" spans="1:25" x14ac:dyDescent="0.45">
      <c r="A24" s="52"/>
      <c r="B24" s="52"/>
      <c r="C24" s="52"/>
      <c r="D24" s="52"/>
      <c r="E24" s="52"/>
      <c r="F24" s="58"/>
      <c r="G24" s="52"/>
      <c r="H24" s="52"/>
      <c r="I24" s="52"/>
      <c r="J24" s="58"/>
      <c r="K24" s="58"/>
      <c r="L24" s="58">
        <f>SUMIFS(E25:E74,D25:D74,$L$22)</f>
        <v>0</v>
      </c>
      <c r="M24" s="59"/>
      <c r="N24" s="38"/>
      <c r="O24" s="56">
        <v>2022</v>
      </c>
      <c r="P24" s="56"/>
      <c r="Q24" s="57"/>
      <c r="R24" s="38"/>
      <c r="S24" s="38"/>
      <c r="T24" s="38"/>
      <c r="U24" s="38"/>
      <c r="V24" s="38"/>
      <c r="W24" s="38"/>
      <c r="X24" s="38"/>
      <c r="Y24" s="38"/>
    </row>
    <row r="25" spans="1:25" x14ac:dyDescent="0.45">
      <c r="A25" s="58"/>
      <c r="B25" s="60"/>
      <c r="C25" s="60"/>
      <c r="D25" s="61"/>
      <c r="E25" s="58"/>
      <c r="F25" s="58"/>
      <c r="G25" s="52"/>
      <c r="H25" s="52"/>
      <c r="I25" s="52"/>
      <c r="J25" s="58"/>
      <c r="K25" s="55"/>
      <c r="L25" s="55"/>
      <c r="M25" s="59"/>
      <c r="N25" s="38"/>
      <c r="O25" s="56">
        <v>2021</v>
      </c>
      <c r="P25" s="56"/>
      <c r="Q25" s="57"/>
      <c r="R25" s="38"/>
      <c r="S25" s="38"/>
      <c r="T25" s="38"/>
      <c r="U25" s="38"/>
      <c r="V25" s="38"/>
      <c r="W25" s="38"/>
      <c r="X25" s="38"/>
      <c r="Y25" s="38"/>
    </row>
    <row r="26" spans="1:25" x14ac:dyDescent="0.45">
      <c r="A26" s="58"/>
      <c r="B26" s="60"/>
      <c r="C26" s="60"/>
      <c r="D26" s="61"/>
      <c r="E26" s="58"/>
      <c r="F26" s="58"/>
      <c r="G26" s="52"/>
      <c r="H26" s="52"/>
      <c r="I26" s="52"/>
      <c r="J26" s="58"/>
      <c r="K26" s="58"/>
      <c r="L26" s="58">
        <f t="shared" ref="L26" si="1">TRUNC(L24/365)</f>
        <v>0</v>
      </c>
      <c r="M26" s="59"/>
      <c r="N26" s="38"/>
      <c r="O26" s="56">
        <v>2020</v>
      </c>
      <c r="P26" s="56"/>
      <c r="Q26" s="57"/>
      <c r="R26" s="38"/>
      <c r="S26" s="38"/>
      <c r="T26" s="38"/>
      <c r="U26" s="38"/>
      <c r="V26" s="38"/>
      <c r="W26" s="38"/>
      <c r="X26" s="38"/>
      <c r="Y26" s="38"/>
    </row>
    <row r="27" spans="1:25" x14ac:dyDescent="0.45">
      <c r="A27" s="58"/>
      <c r="B27" s="60"/>
      <c r="C27" s="60"/>
      <c r="D27" s="61"/>
      <c r="E27" s="58"/>
      <c r="F27" s="58"/>
      <c r="G27" s="52"/>
      <c r="H27" s="52"/>
      <c r="I27" s="52"/>
      <c r="J27" s="58"/>
      <c r="K27" s="58"/>
      <c r="L27" s="58">
        <f t="shared" ref="L27" si="2">TRUNC((L24-365*L26)/30)</f>
        <v>0</v>
      </c>
      <c r="M27" s="59"/>
      <c r="N27" s="38"/>
      <c r="O27" s="56">
        <v>2019</v>
      </c>
      <c r="P27" s="56"/>
      <c r="Q27" s="57"/>
      <c r="R27" s="38"/>
      <c r="S27" s="38"/>
      <c r="T27" s="38"/>
      <c r="U27" s="38"/>
      <c r="V27" s="38"/>
      <c r="W27" s="38"/>
      <c r="X27" s="38"/>
      <c r="Y27" s="38"/>
    </row>
    <row r="28" spans="1:25" x14ac:dyDescent="0.45">
      <c r="A28" s="58"/>
      <c r="B28" s="62"/>
      <c r="C28" s="60"/>
      <c r="D28" s="61"/>
      <c r="E28" s="58"/>
      <c r="F28" s="58"/>
      <c r="G28" s="52"/>
      <c r="H28" s="52"/>
      <c r="I28" s="52"/>
      <c r="J28" s="58"/>
      <c r="K28" s="58"/>
      <c r="L28" s="58">
        <f t="shared" ref="L28" si="3">L24-L26*365-L27*30</f>
        <v>0</v>
      </c>
      <c r="M28" s="59"/>
      <c r="N28" s="38"/>
      <c r="O28" s="56">
        <v>2018</v>
      </c>
      <c r="P28" s="56"/>
      <c r="Q28" s="57"/>
      <c r="R28" s="38"/>
      <c r="S28" s="38"/>
      <c r="T28" s="38"/>
      <c r="U28" s="38"/>
      <c r="V28" s="38"/>
      <c r="W28" s="38"/>
      <c r="X28" s="38"/>
      <c r="Y28" s="38"/>
    </row>
    <row r="29" spans="1:25" x14ac:dyDescent="0.45">
      <c r="A29" s="58"/>
      <c r="B29" s="60"/>
      <c r="C29" s="60"/>
      <c r="D29" s="61"/>
      <c r="E29" s="58"/>
      <c r="F29" s="58"/>
      <c r="G29" s="63"/>
      <c r="H29" s="55"/>
      <c r="I29" s="52"/>
      <c r="J29" s="58"/>
      <c r="K29" s="55"/>
      <c r="L29" s="55"/>
      <c r="N29" s="38"/>
      <c r="O29" s="56">
        <v>2017</v>
      </c>
      <c r="P29" s="56"/>
      <c r="Q29" s="57"/>
      <c r="R29" s="38"/>
      <c r="S29" s="38"/>
      <c r="T29" s="38"/>
      <c r="U29" s="38"/>
      <c r="V29" s="38"/>
      <c r="W29" s="38"/>
      <c r="X29" s="38"/>
      <c r="Y29" s="38"/>
    </row>
    <row r="30" spans="1:25" x14ac:dyDescent="0.45">
      <c r="A30" s="58"/>
      <c r="B30" s="60"/>
      <c r="C30" s="60"/>
      <c r="D30" s="61"/>
      <c r="E30" s="58"/>
      <c r="F30" s="58"/>
      <c r="G30" s="52"/>
      <c r="H30" s="52"/>
      <c r="I30" s="52"/>
      <c r="J30" s="58"/>
      <c r="K30" s="55"/>
      <c r="L30" s="55"/>
      <c r="N30" s="38"/>
      <c r="O30" s="56">
        <v>2016</v>
      </c>
      <c r="P30" s="56"/>
      <c r="Q30" s="57"/>
      <c r="R30" s="38"/>
      <c r="S30" s="38"/>
      <c r="T30" s="38"/>
      <c r="U30" s="38"/>
      <c r="V30" s="38"/>
      <c r="W30" s="38"/>
      <c r="X30" s="38"/>
      <c r="Y30" s="38"/>
    </row>
    <row r="31" spans="1:25" x14ac:dyDescent="0.45">
      <c r="A31" s="58"/>
      <c r="B31" s="60"/>
      <c r="C31" s="60"/>
      <c r="D31" s="61"/>
      <c r="E31" s="58"/>
      <c r="F31" s="58"/>
      <c r="G31" s="52"/>
      <c r="H31" s="52"/>
      <c r="I31" s="52"/>
      <c r="J31" s="58"/>
      <c r="K31" s="58"/>
      <c r="L31" s="58">
        <f>L26*0.75</f>
        <v>0</v>
      </c>
      <c r="N31" s="38"/>
      <c r="O31" s="56">
        <v>2015</v>
      </c>
      <c r="P31" s="56"/>
      <c r="Q31" s="57"/>
      <c r="R31" s="38"/>
      <c r="S31" s="38"/>
      <c r="T31" s="38"/>
      <c r="U31" s="38"/>
      <c r="V31" s="38"/>
      <c r="W31" s="38"/>
      <c r="X31" s="38"/>
      <c r="Y31" s="38"/>
    </row>
    <row r="32" spans="1:25" x14ac:dyDescent="0.45">
      <c r="A32" s="58"/>
      <c r="B32" s="60"/>
      <c r="C32" s="60"/>
      <c r="D32" s="61"/>
      <c r="E32" s="58"/>
      <c r="F32" s="58"/>
      <c r="G32" s="52"/>
      <c r="H32" s="52"/>
      <c r="I32" s="52"/>
      <c r="J32" s="64"/>
      <c r="K32" s="64"/>
      <c r="L32" s="64">
        <f>L27*0.0625</f>
        <v>0</v>
      </c>
      <c r="N32" s="38"/>
      <c r="O32" s="56">
        <v>2014</v>
      </c>
      <c r="P32" s="56"/>
      <c r="Q32" s="57"/>
      <c r="R32" s="38"/>
      <c r="S32" s="38"/>
      <c r="T32" s="38"/>
      <c r="U32" s="38"/>
      <c r="V32" s="38"/>
      <c r="W32" s="38"/>
      <c r="X32" s="38"/>
      <c r="Y32" s="38"/>
    </row>
    <row r="33" spans="1:25" x14ac:dyDescent="0.45">
      <c r="A33" s="58"/>
      <c r="B33" s="60"/>
      <c r="C33" s="60"/>
      <c r="D33" s="61"/>
      <c r="E33" s="58"/>
      <c r="F33" s="58"/>
      <c r="G33" s="52"/>
      <c r="H33" s="52"/>
      <c r="I33" s="52"/>
      <c r="J33" s="58"/>
      <c r="K33" s="55"/>
      <c r="L33" s="55"/>
      <c r="N33" s="38"/>
      <c r="O33" s="56">
        <v>2013</v>
      </c>
      <c r="P33" s="56"/>
      <c r="Q33" s="57"/>
      <c r="R33" s="38"/>
      <c r="S33" s="38"/>
      <c r="T33" s="38"/>
      <c r="U33" s="38"/>
      <c r="V33" s="38"/>
      <c r="W33" s="38"/>
      <c r="X33" s="38"/>
      <c r="Y33" s="38"/>
    </row>
    <row r="34" spans="1:25" x14ac:dyDescent="0.45">
      <c r="A34" s="58"/>
      <c r="B34" s="60"/>
      <c r="C34" s="58"/>
      <c r="D34" s="61"/>
      <c r="E34" s="58"/>
      <c r="F34" s="58"/>
      <c r="G34" s="65"/>
      <c r="H34" s="65"/>
      <c r="I34" s="65"/>
      <c r="J34" s="182"/>
      <c r="K34" s="63"/>
      <c r="L34" s="55"/>
      <c r="N34" s="38"/>
      <c r="O34" s="56">
        <v>2012</v>
      </c>
      <c r="P34" s="56"/>
      <c r="Q34" s="57"/>
      <c r="R34" s="38"/>
      <c r="S34" s="38"/>
      <c r="T34" s="38"/>
      <c r="U34" s="38"/>
      <c r="V34" s="38"/>
      <c r="W34" s="38"/>
      <c r="X34" s="38"/>
      <c r="Y34" s="38"/>
    </row>
    <row r="35" spans="1:25" x14ac:dyDescent="0.45">
      <c r="A35" s="58"/>
      <c r="B35" s="60"/>
      <c r="C35" s="58"/>
      <c r="D35" s="61"/>
      <c r="E35" s="58"/>
      <c r="F35" s="58"/>
      <c r="G35" s="65"/>
      <c r="H35" s="65"/>
      <c r="I35" s="65"/>
      <c r="J35" s="182"/>
      <c r="K35" s="55"/>
      <c r="L35" s="55"/>
      <c r="M35" s="38"/>
      <c r="N35" s="66"/>
      <c r="O35" s="56">
        <v>2011</v>
      </c>
      <c r="P35" s="56"/>
      <c r="Q35" s="57"/>
      <c r="R35" s="38"/>
      <c r="S35" s="38"/>
      <c r="T35" s="38"/>
      <c r="U35" s="38"/>
      <c r="V35" s="38"/>
      <c r="W35" s="38"/>
      <c r="X35" s="38"/>
      <c r="Y35" s="38"/>
    </row>
    <row r="36" spans="1:25" x14ac:dyDescent="0.45">
      <c r="A36" s="58"/>
      <c r="B36" s="60"/>
      <c r="C36" s="58"/>
      <c r="D36" s="61"/>
      <c r="E36" s="58"/>
      <c r="F36" s="58"/>
      <c r="G36" s="58"/>
      <c r="H36" s="58"/>
      <c r="I36" s="58"/>
      <c r="J36" s="58"/>
      <c r="K36" s="55"/>
      <c r="L36" s="55"/>
      <c r="M36" s="38"/>
      <c r="N36" s="38"/>
      <c r="O36" s="56">
        <v>2010</v>
      </c>
      <c r="P36" s="56"/>
      <c r="Q36" s="57"/>
      <c r="R36" s="38"/>
      <c r="S36" s="38"/>
      <c r="T36" s="38"/>
      <c r="U36" s="38"/>
      <c r="V36" s="38"/>
      <c r="W36" s="38"/>
      <c r="X36" s="38"/>
      <c r="Y36" s="38"/>
    </row>
    <row r="37" spans="1:25" x14ac:dyDescent="0.45">
      <c r="A37" s="58"/>
      <c r="B37" s="60"/>
      <c r="C37" s="58"/>
      <c r="D37" s="61"/>
      <c r="E37" s="58"/>
      <c r="F37" s="58"/>
      <c r="G37" s="58"/>
      <c r="H37" s="58"/>
      <c r="I37" s="58"/>
      <c r="J37" s="67"/>
      <c r="K37" s="55"/>
      <c r="L37" s="55"/>
      <c r="M37" s="38"/>
      <c r="N37" s="38"/>
      <c r="O37" s="56">
        <v>2009</v>
      </c>
      <c r="P37" s="56"/>
      <c r="Q37" s="57"/>
      <c r="R37" s="38"/>
      <c r="S37" s="38"/>
      <c r="T37" s="38"/>
      <c r="U37" s="38"/>
      <c r="V37" s="38"/>
      <c r="W37" s="38"/>
      <c r="X37" s="38"/>
      <c r="Y37" s="38"/>
    </row>
    <row r="38" spans="1:25" x14ac:dyDescent="0.45">
      <c r="A38" s="58"/>
      <c r="B38" s="60"/>
      <c r="C38" s="58"/>
      <c r="D38" s="61"/>
      <c r="E38" s="58"/>
      <c r="F38" s="58"/>
      <c r="G38" s="58"/>
      <c r="H38" s="58"/>
      <c r="I38" s="58"/>
      <c r="J38" s="58"/>
      <c r="K38" s="55"/>
      <c r="L38" s="55"/>
      <c r="M38" s="38"/>
      <c r="N38" s="38"/>
      <c r="O38" s="56">
        <v>2008</v>
      </c>
      <c r="P38" s="56"/>
      <c r="Q38" s="57"/>
      <c r="R38" s="38"/>
      <c r="S38" s="38"/>
      <c r="T38" s="38"/>
      <c r="U38" s="38"/>
      <c r="V38" s="38"/>
      <c r="W38" s="38"/>
      <c r="X38" s="38"/>
      <c r="Y38" s="38"/>
    </row>
    <row r="39" spans="1:25" x14ac:dyDescent="0.45">
      <c r="A39" s="58"/>
      <c r="B39" s="60"/>
      <c r="C39" s="58"/>
      <c r="D39" s="61"/>
      <c r="E39" s="58"/>
      <c r="F39" s="58"/>
      <c r="G39" s="58"/>
      <c r="H39" s="58"/>
      <c r="I39" s="58"/>
      <c r="J39" s="58"/>
      <c r="K39" s="55"/>
      <c r="L39" s="38"/>
      <c r="M39" s="38"/>
      <c r="N39" s="38"/>
      <c r="O39" s="56">
        <v>2007</v>
      </c>
      <c r="P39" s="56"/>
      <c r="Q39" s="57"/>
      <c r="R39" s="38"/>
      <c r="S39" s="38"/>
      <c r="T39" s="38"/>
      <c r="U39" s="38"/>
      <c r="V39" s="38"/>
      <c r="W39" s="38"/>
      <c r="X39" s="38"/>
      <c r="Y39" s="38"/>
    </row>
    <row r="40" spans="1:25" x14ac:dyDescent="0.45">
      <c r="A40" s="58"/>
      <c r="B40" s="58"/>
      <c r="C40" s="58"/>
      <c r="D40" s="61"/>
      <c r="E40" s="58"/>
      <c r="F40" s="58"/>
      <c r="G40" s="58"/>
      <c r="H40" s="58"/>
      <c r="I40" s="58"/>
      <c r="J40" s="58"/>
      <c r="K40" s="55"/>
      <c r="L40" s="38"/>
      <c r="M40" s="38"/>
      <c r="N40" s="38"/>
      <c r="O40" s="56">
        <v>2006</v>
      </c>
      <c r="P40" s="56"/>
      <c r="Q40" s="57"/>
      <c r="R40" s="38"/>
      <c r="S40" s="38"/>
      <c r="T40" s="38"/>
      <c r="U40" s="38"/>
      <c r="V40" s="38"/>
      <c r="W40" s="38"/>
      <c r="X40" s="38"/>
      <c r="Y40" s="38"/>
    </row>
    <row r="41" spans="1:25" x14ac:dyDescent="0.45">
      <c r="A41" s="58"/>
      <c r="B41" s="58"/>
      <c r="C41" s="58"/>
      <c r="D41" s="61"/>
      <c r="E41" s="58"/>
      <c r="F41" s="55"/>
      <c r="G41" s="58"/>
      <c r="H41" s="58"/>
      <c r="I41" s="58"/>
      <c r="J41" s="58"/>
      <c r="K41" s="55"/>
      <c r="L41" s="38"/>
      <c r="M41" s="38"/>
      <c r="N41" s="38"/>
      <c r="O41" s="56">
        <v>2005</v>
      </c>
      <c r="P41" s="56"/>
      <c r="Q41" s="57"/>
      <c r="R41" s="38"/>
      <c r="S41" s="38"/>
      <c r="T41" s="38"/>
      <c r="U41" s="38"/>
      <c r="V41" s="38"/>
      <c r="W41" s="38"/>
      <c r="X41" s="38"/>
      <c r="Y41" s="38"/>
    </row>
    <row r="42" spans="1:25" x14ac:dyDescent="0.45">
      <c r="A42" s="58"/>
      <c r="B42" s="58"/>
      <c r="C42" s="58"/>
      <c r="D42" s="61"/>
      <c r="E42" s="58"/>
      <c r="F42" s="58"/>
      <c r="G42" s="58"/>
      <c r="H42" s="58"/>
      <c r="I42" s="58"/>
      <c r="J42" s="58"/>
      <c r="K42" s="55"/>
      <c r="L42" s="38"/>
      <c r="M42" s="38"/>
      <c r="N42" s="38"/>
      <c r="O42" s="56">
        <v>2004</v>
      </c>
      <c r="P42" s="56"/>
      <c r="Q42" s="57"/>
      <c r="R42" s="38"/>
      <c r="S42" s="38"/>
      <c r="T42" s="38"/>
      <c r="U42" s="38"/>
      <c r="V42" s="38"/>
      <c r="W42" s="38"/>
      <c r="X42" s="38"/>
      <c r="Y42" s="38"/>
    </row>
    <row r="43" spans="1:25" x14ac:dyDescent="0.45">
      <c r="A43" s="58"/>
      <c r="B43" s="58"/>
      <c r="C43" s="58"/>
      <c r="D43" s="61"/>
      <c r="E43" s="58"/>
      <c r="F43" s="58"/>
      <c r="G43" s="58"/>
      <c r="H43" s="58"/>
      <c r="I43" s="58"/>
      <c r="J43" s="58"/>
      <c r="K43" s="55"/>
      <c r="L43" s="38"/>
      <c r="M43" s="38"/>
      <c r="N43" s="38"/>
      <c r="O43" s="56">
        <v>2003</v>
      </c>
      <c r="P43" s="56"/>
      <c r="Q43" s="57"/>
      <c r="R43" s="38"/>
      <c r="S43" s="38"/>
      <c r="T43" s="38"/>
      <c r="U43" s="38"/>
      <c r="V43" s="38"/>
      <c r="W43" s="38"/>
      <c r="X43" s="38"/>
      <c r="Y43" s="38"/>
    </row>
    <row r="44" spans="1:25" x14ac:dyDescent="0.45">
      <c r="A44" s="58"/>
      <c r="B44" s="58"/>
      <c r="C44" s="58"/>
      <c r="D44" s="61"/>
      <c r="E44" s="58"/>
      <c r="F44" s="58"/>
      <c r="G44" s="58"/>
      <c r="H44" s="58"/>
      <c r="I44" s="58"/>
      <c r="J44" s="58"/>
      <c r="K44" s="55"/>
      <c r="L44" s="38"/>
      <c r="M44" s="38"/>
      <c r="N44" s="38"/>
      <c r="O44" s="56">
        <v>2002</v>
      </c>
      <c r="P44" s="56"/>
      <c r="Q44" s="57"/>
      <c r="R44" s="38"/>
      <c r="S44" s="38"/>
      <c r="T44" s="38"/>
      <c r="U44" s="38"/>
      <c r="V44" s="38"/>
      <c r="W44" s="38"/>
      <c r="X44" s="38"/>
      <c r="Y44" s="38"/>
    </row>
    <row r="45" spans="1:25" x14ac:dyDescent="0.45">
      <c r="A45" s="58"/>
      <c r="B45" s="58"/>
      <c r="C45" s="58"/>
      <c r="D45" s="61"/>
      <c r="E45" s="58"/>
      <c r="F45" s="58"/>
      <c r="G45" s="58"/>
      <c r="H45" s="58"/>
      <c r="I45" s="58"/>
      <c r="J45" s="58"/>
      <c r="K45" s="55"/>
      <c r="L45" s="38"/>
      <c r="M45" s="38"/>
      <c r="N45" s="38"/>
      <c r="O45" s="56">
        <v>2001</v>
      </c>
      <c r="P45" s="56"/>
      <c r="Q45" s="57"/>
      <c r="R45" s="38"/>
      <c r="S45" s="38"/>
      <c r="T45" s="38"/>
      <c r="U45" s="38"/>
      <c r="V45" s="38"/>
      <c r="W45" s="38"/>
      <c r="X45" s="38"/>
      <c r="Y45" s="38"/>
    </row>
    <row r="46" spans="1:25" x14ac:dyDescent="0.45">
      <c r="A46" s="58"/>
      <c r="B46" s="58"/>
      <c r="C46" s="58"/>
      <c r="D46" s="61"/>
      <c r="E46" s="58"/>
      <c r="F46" s="58"/>
      <c r="G46" s="58"/>
      <c r="H46" s="58"/>
      <c r="I46" s="58"/>
      <c r="J46" s="58"/>
      <c r="K46" s="55"/>
      <c r="L46" s="38"/>
      <c r="M46" s="38"/>
      <c r="N46" s="38"/>
      <c r="O46" s="56">
        <v>2000</v>
      </c>
      <c r="P46" s="56"/>
      <c r="Q46" s="57"/>
      <c r="R46" s="38"/>
      <c r="S46" s="38"/>
      <c r="T46" s="38"/>
      <c r="U46" s="38"/>
      <c r="V46" s="38"/>
      <c r="W46" s="38"/>
      <c r="X46" s="38"/>
      <c r="Y46" s="38"/>
    </row>
    <row r="47" spans="1:25" x14ac:dyDescent="0.45">
      <c r="A47" s="58"/>
      <c r="B47" s="58"/>
      <c r="C47" s="58"/>
      <c r="D47" s="61"/>
      <c r="E47" s="58"/>
      <c r="F47" s="58"/>
      <c r="G47" s="58"/>
      <c r="H47" s="58"/>
      <c r="I47" s="58"/>
      <c r="J47" s="58"/>
      <c r="K47" s="55"/>
      <c r="L47" s="38"/>
      <c r="M47" s="38"/>
      <c r="N47" s="38"/>
      <c r="O47" s="56">
        <v>1999</v>
      </c>
      <c r="P47" s="56"/>
      <c r="Q47" s="57"/>
      <c r="R47" s="38"/>
      <c r="S47" s="38"/>
      <c r="T47" s="38"/>
      <c r="U47" s="38"/>
      <c r="V47" s="38"/>
      <c r="W47" s="38"/>
      <c r="X47" s="38"/>
      <c r="Y47" s="38"/>
    </row>
    <row r="48" spans="1:25" x14ac:dyDescent="0.45">
      <c r="A48" s="58"/>
      <c r="B48" s="58"/>
      <c r="C48" s="58"/>
      <c r="D48" s="61"/>
      <c r="E48" s="58"/>
      <c r="F48" s="58"/>
      <c r="G48" s="58"/>
      <c r="H48" s="58"/>
      <c r="I48" s="58"/>
      <c r="J48" s="58"/>
      <c r="K48" s="55"/>
      <c r="L48" s="38"/>
      <c r="M48" s="38"/>
      <c r="N48" s="38"/>
      <c r="O48" s="56">
        <v>1998</v>
      </c>
      <c r="P48" s="56"/>
      <c r="Q48" s="57"/>
      <c r="R48" s="38"/>
      <c r="S48" s="38"/>
      <c r="T48" s="38"/>
      <c r="U48" s="38"/>
      <c r="V48" s="38"/>
      <c r="W48" s="38"/>
      <c r="X48" s="38"/>
      <c r="Y48" s="38"/>
    </row>
    <row r="49" spans="1:25" x14ac:dyDescent="0.45">
      <c r="A49" s="58"/>
      <c r="B49" s="58"/>
      <c r="C49" s="58"/>
      <c r="D49" s="61"/>
      <c r="E49" s="58"/>
      <c r="F49" s="58"/>
      <c r="G49" s="58"/>
      <c r="H49" s="58"/>
      <c r="I49" s="58"/>
      <c r="J49" s="58"/>
      <c r="K49" s="55"/>
      <c r="L49" s="38"/>
      <c r="M49" s="38"/>
      <c r="N49" s="38"/>
      <c r="O49" s="56">
        <v>1997</v>
      </c>
      <c r="P49" s="56"/>
      <c r="Q49" s="57"/>
      <c r="R49" s="38"/>
      <c r="S49" s="38"/>
      <c r="T49" s="38"/>
      <c r="U49" s="38"/>
      <c r="V49" s="38"/>
      <c r="W49" s="38"/>
      <c r="X49" s="38"/>
      <c r="Y49" s="38"/>
    </row>
    <row r="50" spans="1:25" x14ac:dyDescent="0.45">
      <c r="A50" s="58"/>
      <c r="B50" s="58"/>
      <c r="C50" s="58"/>
      <c r="D50" s="61"/>
      <c r="E50" s="58"/>
      <c r="F50" s="58"/>
      <c r="G50" s="58"/>
      <c r="H50" s="58"/>
      <c r="I50" s="58"/>
      <c r="J50" s="58"/>
      <c r="K50" s="55"/>
      <c r="L50" s="38"/>
      <c r="M50" s="38"/>
      <c r="N50" s="38"/>
      <c r="O50" s="56">
        <v>1996</v>
      </c>
      <c r="P50" s="56"/>
      <c r="Q50" s="57"/>
      <c r="R50" s="38"/>
      <c r="S50" s="38"/>
      <c r="T50" s="38"/>
      <c r="U50" s="38"/>
      <c r="V50" s="38"/>
      <c r="W50" s="38"/>
      <c r="X50" s="38"/>
      <c r="Y50" s="38"/>
    </row>
    <row r="51" spans="1:25" x14ac:dyDescent="0.45">
      <c r="A51" s="58"/>
      <c r="B51" s="58"/>
      <c r="C51" s="58"/>
      <c r="D51" s="61"/>
      <c r="E51" s="58"/>
      <c r="F51" s="58"/>
      <c r="G51" s="58"/>
      <c r="H51" s="58"/>
      <c r="I51" s="58"/>
      <c r="J51" s="58"/>
      <c r="K51" s="55"/>
      <c r="L51" s="38"/>
      <c r="M51" s="38"/>
      <c r="N51" s="38"/>
      <c r="O51" s="56">
        <v>1995</v>
      </c>
      <c r="P51" s="56"/>
      <c r="Q51" s="57"/>
      <c r="R51" s="38"/>
      <c r="S51" s="38"/>
      <c r="T51" s="38"/>
      <c r="U51" s="38"/>
      <c r="V51" s="38"/>
      <c r="W51" s="38"/>
      <c r="X51" s="38"/>
      <c r="Y51" s="38"/>
    </row>
    <row r="52" spans="1:25" x14ac:dyDescent="0.45">
      <c r="A52" s="58"/>
      <c r="B52" s="58"/>
      <c r="C52" s="58"/>
      <c r="D52" s="61"/>
      <c r="E52" s="58"/>
      <c r="F52" s="58"/>
      <c r="G52" s="58"/>
      <c r="H52" s="58"/>
      <c r="I52" s="58"/>
      <c r="J52" s="58"/>
      <c r="K52" s="55"/>
      <c r="L52" s="38"/>
      <c r="M52" s="38"/>
      <c r="N52" s="38"/>
      <c r="O52" s="56">
        <v>1994</v>
      </c>
      <c r="P52" s="56"/>
      <c r="Q52" s="57"/>
      <c r="R52" s="38"/>
      <c r="S52" s="38"/>
      <c r="T52" s="38"/>
      <c r="U52" s="38"/>
      <c r="V52" s="38"/>
      <c r="W52" s="38"/>
      <c r="X52" s="38"/>
      <c r="Y52" s="38"/>
    </row>
    <row r="53" spans="1:25" x14ac:dyDescent="0.45">
      <c r="A53" s="58"/>
      <c r="B53" s="58"/>
      <c r="C53" s="58"/>
      <c r="D53" s="61"/>
      <c r="E53" s="58"/>
      <c r="F53" s="58"/>
      <c r="G53" s="58"/>
      <c r="H53" s="58"/>
      <c r="I53" s="58"/>
      <c r="J53" s="58"/>
      <c r="K53" s="55"/>
      <c r="L53" s="38"/>
      <c r="M53" s="38"/>
      <c r="N53" s="38"/>
      <c r="O53" s="56">
        <v>1993</v>
      </c>
      <c r="P53" s="56"/>
      <c r="Q53" s="57"/>
      <c r="R53" s="38"/>
      <c r="S53" s="38"/>
      <c r="T53" s="38"/>
      <c r="U53" s="38"/>
      <c r="V53" s="38"/>
      <c r="W53" s="38"/>
      <c r="X53" s="38"/>
      <c r="Y53" s="38"/>
    </row>
    <row r="54" spans="1:25" x14ac:dyDescent="0.45">
      <c r="A54" s="58"/>
      <c r="B54" s="58"/>
      <c r="C54" s="58"/>
      <c r="D54" s="61"/>
      <c r="E54" s="58"/>
      <c r="F54" s="58"/>
      <c r="G54" s="58"/>
      <c r="H54" s="58"/>
      <c r="I54" s="58"/>
      <c r="J54" s="58"/>
      <c r="K54" s="55"/>
      <c r="L54" s="38"/>
      <c r="M54" s="38"/>
      <c r="N54" s="38"/>
      <c r="O54" s="56">
        <v>1992</v>
      </c>
      <c r="P54" s="56"/>
      <c r="Q54" s="57"/>
      <c r="R54" s="38"/>
      <c r="S54" s="38"/>
      <c r="T54" s="38"/>
      <c r="U54" s="38"/>
      <c r="V54" s="38"/>
      <c r="W54" s="38"/>
      <c r="X54" s="38"/>
      <c r="Y54" s="38"/>
    </row>
    <row r="55" spans="1:25" x14ac:dyDescent="0.45">
      <c r="A55" s="58"/>
      <c r="B55" s="58"/>
      <c r="C55" s="58"/>
      <c r="D55" s="61"/>
      <c r="E55" s="58"/>
      <c r="F55" s="58"/>
      <c r="G55" s="58"/>
      <c r="H55" s="58"/>
      <c r="I55" s="58"/>
      <c r="J55" s="58"/>
      <c r="K55" s="55"/>
      <c r="L55" s="38"/>
      <c r="M55" s="38"/>
      <c r="N55" s="38"/>
      <c r="O55" s="56">
        <v>1991</v>
      </c>
      <c r="P55" s="56"/>
      <c r="Q55" s="57"/>
      <c r="R55" s="38"/>
      <c r="S55" s="38"/>
      <c r="T55" s="38"/>
      <c r="U55" s="38"/>
      <c r="V55" s="38"/>
      <c r="W55" s="38"/>
      <c r="X55" s="38"/>
      <c r="Y55" s="38"/>
    </row>
    <row r="56" spans="1:25" x14ac:dyDescent="0.45">
      <c r="A56" s="58"/>
      <c r="B56" s="58"/>
      <c r="C56" s="58"/>
      <c r="D56" s="61"/>
      <c r="E56" s="58"/>
      <c r="F56" s="58"/>
      <c r="G56" s="58"/>
      <c r="H56" s="58"/>
      <c r="I56" s="58"/>
      <c r="J56" s="58"/>
      <c r="K56" s="55"/>
      <c r="L56" s="38"/>
      <c r="M56" s="38"/>
      <c r="N56" s="38"/>
      <c r="O56" s="56">
        <v>1990</v>
      </c>
      <c r="P56" s="56"/>
      <c r="Q56" s="57"/>
      <c r="R56" s="38"/>
      <c r="S56" s="38"/>
      <c r="T56" s="38"/>
      <c r="U56" s="38"/>
      <c r="V56" s="38"/>
      <c r="W56" s="38"/>
      <c r="X56" s="38"/>
      <c r="Y56" s="38"/>
    </row>
    <row r="57" spans="1:25" x14ac:dyDescent="0.45">
      <c r="A57" s="58"/>
      <c r="B57" s="58"/>
      <c r="C57" s="58"/>
      <c r="D57" s="61"/>
      <c r="E57" s="58"/>
      <c r="F57" s="58"/>
      <c r="G57" s="58"/>
      <c r="H57" s="58"/>
      <c r="I57" s="58"/>
      <c r="J57" s="58"/>
      <c r="K57" s="55"/>
      <c r="L57" s="38"/>
      <c r="M57" s="38"/>
      <c r="N57" s="38"/>
      <c r="O57" s="56">
        <v>1989</v>
      </c>
      <c r="P57" s="56"/>
      <c r="Q57" s="57"/>
      <c r="R57" s="38"/>
      <c r="S57" s="38"/>
      <c r="T57" s="38"/>
      <c r="U57" s="38"/>
      <c r="V57" s="38"/>
      <c r="W57" s="38"/>
      <c r="X57" s="38"/>
      <c r="Y57" s="38"/>
    </row>
    <row r="58" spans="1:25" x14ac:dyDescent="0.45">
      <c r="A58" s="58"/>
      <c r="B58" s="55"/>
      <c r="C58" s="55"/>
      <c r="D58" s="61"/>
      <c r="E58" s="58"/>
      <c r="F58" s="55"/>
      <c r="G58" s="55"/>
      <c r="H58" s="55"/>
      <c r="I58" s="55"/>
      <c r="J58" s="55"/>
      <c r="K58" s="55"/>
      <c r="L58" s="38"/>
      <c r="M58" s="38"/>
      <c r="N58" s="38"/>
      <c r="O58" s="56">
        <v>1988</v>
      </c>
      <c r="P58" s="56"/>
      <c r="Q58" s="57"/>
      <c r="R58" s="38"/>
      <c r="S58" s="38"/>
      <c r="T58" s="38"/>
      <c r="U58" s="38"/>
      <c r="V58" s="38"/>
      <c r="W58" s="38"/>
      <c r="X58" s="38"/>
      <c r="Y58" s="38"/>
    </row>
    <row r="59" spans="1:25" x14ac:dyDescent="0.45">
      <c r="A59" s="58"/>
      <c r="B59" s="55"/>
      <c r="C59" s="55"/>
      <c r="D59" s="61"/>
      <c r="E59" s="58"/>
      <c r="F59" s="55"/>
      <c r="G59" s="55"/>
      <c r="H59" s="55"/>
      <c r="I59" s="55"/>
      <c r="J59" s="55"/>
      <c r="K59" s="55"/>
      <c r="L59" s="38"/>
      <c r="M59" s="38"/>
      <c r="N59" s="38"/>
      <c r="O59" s="56">
        <v>1987</v>
      </c>
      <c r="P59" s="56"/>
      <c r="Q59" s="57"/>
      <c r="R59" s="38"/>
      <c r="S59" s="38"/>
      <c r="T59" s="38"/>
      <c r="U59" s="38"/>
      <c r="V59" s="38"/>
      <c r="W59" s="38"/>
      <c r="X59" s="38"/>
      <c r="Y59" s="38"/>
    </row>
    <row r="60" spans="1:25" x14ac:dyDescent="0.45">
      <c r="A60" s="58"/>
      <c r="B60" s="55"/>
      <c r="C60" s="55"/>
      <c r="D60" s="61"/>
      <c r="E60" s="58"/>
      <c r="F60" s="55"/>
      <c r="G60" s="55"/>
      <c r="H60" s="55"/>
      <c r="I60" s="55"/>
      <c r="J60" s="55"/>
      <c r="K60" s="55"/>
      <c r="L60" s="38"/>
      <c r="M60" s="38"/>
      <c r="N60" s="38"/>
      <c r="O60" s="56">
        <v>1986</v>
      </c>
      <c r="P60" s="56"/>
      <c r="Q60" s="57"/>
      <c r="R60" s="38"/>
      <c r="S60" s="38"/>
      <c r="T60" s="38"/>
      <c r="U60" s="38"/>
      <c r="V60" s="38"/>
      <c r="W60" s="38"/>
      <c r="X60" s="38"/>
      <c r="Y60" s="38"/>
    </row>
    <row r="61" spans="1:25" x14ac:dyDescent="0.45">
      <c r="A61" s="58"/>
      <c r="B61" s="55"/>
      <c r="C61" s="55"/>
      <c r="D61" s="61"/>
      <c r="E61" s="58"/>
      <c r="F61" s="55"/>
      <c r="G61" s="55"/>
      <c r="H61" s="55"/>
      <c r="I61" s="55"/>
      <c r="J61" s="55"/>
      <c r="K61" s="55"/>
      <c r="L61" s="38"/>
      <c r="M61" s="38"/>
      <c r="N61" s="38"/>
      <c r="O61" s="56">
        <v>1985</v>
      </c>
      <c r="P61" s="56"/>
      <c r="Q61" s="57"/>
      <c r="R61" s="38"/>
      <c r="S61" s="38"/>
      <c r="T61" s="38"/>
      <c r="U61" s="38"/>
      <c r="V61" s="38"/>
      <c r="W61" s="38"/>
      <c r="X61" s="38"/>
      <c r="Y61" s="38"/>
    </row>
    <row r="62" spans="1:25" x14ac:dyDescent="0.45">
      <c r="A62" s="58"/>
      <c r="B62" s="55"/>
      <c r="C62" s="55"/>
      <c r="D62" s="61"/>
      <c r="E62" s="58"/>
      <c r="F62" s="55"/>
      <c r="G62" s="55"/>
      <c r="H62" s="55"/>
      <c r="I62" s="55"/>
      <c r="J62" s="55"/>
      <c r="K62" s="55"/>
      <c r="L62" s="38"/>
      <c r="M62" s="38"/>
      <c r="N62" s="38"/>
      <c r="O62" s="56"/>
      <c r="P62" s="56"/>
      <c r="Q62" s="57"/>
      <c r="R62" s="38"/>
      <c r="S62" s="38"/>
      <c r="T62" s="38"/>
      <c r="U62" s="38"/>
      <c r="V62" s="38"/>
      <c r="W62" s="38"/>
      <c r="X62" s="38"/>
      <c r="Y62" s="38"/>
    </row>
    <row r="63" spans="1:25" x14ac:dyDescent="0.45">
      <c r="A63" s="58"/>
      <c r="B63" s="55"/>
      <c r="C63" s="55"/>
      <c r="D63" s="61"/>
      <c r="E63" s="58"/>
      <c r="F63" s="55"/>
      <c r="G63" s="55"/>
      <c r="H63" s="55"/>
      <c r="I63" s="55"/>
      <c r="J63" s="55"/>
      <c r="K63" s="55"/>
      <c r="L63" s="38"/>
      <c r="M63" s="38"/>
      <c r="N63" s="38"/>
      <c r="O63" s="56"/>
      <c r="P63" s="56"/>
      <c r="Q63" s="57"/>
      <c r="R63" s="38"/>
      <c r="S63" s="38"/>
      <c r="T63" s="38"/>
      <c r="U63" s="38"/>
      <c r="V63" s="38"/>
      <c r="W63" s="38"/>
      <c r="X63" s="38"/>
      <c r="Y63" s="38"/>
    </row>
    <row r="64" spans="1:25" x14ac:dyDescent="0.45">
      <c r="A64" s="58"/>
      <c r="B64" s="55"/>
      <c r="C64" s="55"/>
      <c r="D64" s="61"/>
      <c r="E64" s="58"/>
      <c r="F64" s="55"/>
      <c r="G64" s="55"/>
      <c r="H64" s="55"/>
      <c r="I64" s="55"/>
      <c r="J64" s="55"/>
      <c r="K64" s="55"/>
      <c r="L64" s="38"/>
      <c r="M64" s="38"/>
      <c r="N64" s="38"/>
      <c r="O64" s="56"/>
      <c r="P64" s="56"/>
      <c r="Q64" s="57"/>
      <c r="R64" s="38"/>
      <c r="S64" s="38"/>
      <c r="T64" s="38"/>
      <c r="U64" s="38"/>
      <c r="V64" s="38"/>
      <c r="W64" s="38"/>
      <c r="X64" s="38"/>
      <c r="Y64" s="38"/>
    </row>
    <row r="65" spans="1:25" x14ac:dyDescent="0.45">
      <c r="A65" s="58"/>
      <c r="B65" s="55"/>
      <c r="C65" s="55"/>
      <c r="D65" s="61"/>
      <c r="E65" s="58"/>
      <c r="F65" s="55"/>
      <c r="G65" s="55"/>
      <c r="H65" s="55"/>
      <c r="I65" s="55"/>
      <c r="J65" s="55"/>
      <c r="K65" s="55"/>
      <c r="L65" s="38"/>
      <c r="M65" s="38"/>
      <c r="N65" s="38"/>
      <c r="O65" s="56"/>
      <c r="P65" s="56"/>
      <c r="Q65" s="57"/>
      <c r="R65" s="38"/>
      <c r="S65" s="38"/>
      <c r="T65" s="38"/>
      <c r="U65" s="38"/>
      <c r="V65" s="38"/>
      <c r="W65" s="38"/>
      <c r="X65" s="38"/>
      <c r="Y65" s="38"/>
    </row>
    <row r="66" spans="1:25" x14ac:dyDescent="0.45">
      <c r="A66" s="58"/>
      <c r="B66" s="55"/>
      <c r="C66" s="55"/>
      <c r="D66" s="61"/>
      <c r="E66" s="58"/>
      <c r="F66" s="55"/>
      <c r="G66" s="55"/>
      <c r="H66" s="55"/>
      <c r="I66" s="55"/>
      <c r="J66" s="55"/>
      <c r="K66" s="55"/>
      <c r="L66" s="38"/>
      <c r="M66" s="38"/>
      <c r="N66" s="38"/>
      <c r="O66" s="56"/>
      <c r="P66" s="56"/>
      <c r="Q66" s="57"/>
      <c r="R66" s="38"/>
      <c r="S66" s="38"/>
      <c r="T66" s="38"/>
      <c r="U66" s="38"/>
      <c r="V66" s="38"/>
      <c r="W66" s="38"/>
      <c r="X66" s="38"/>
      <c r="Y66" s="38"/>
    </row>
    <row r="67" spans="1:25" x14ac:dyDescent="0.45">
      <c r="A67" s="58"/>
      <c r="B67" s="55"/>
      <c r="C67" s="55"/>
      <c r="D67" s="61"/>
      <c r="E67" s="58"/>
      <c r="F67" s="55"/>
      <c r="G67" s="55"/>
      <c r="H67" s="55"/>
      <c r="I67" s="55"/>
      <c r="J67" s="55"/>
      <c r="K67" s="55"/>
      <c r="L67" s="38"/>
      <c r="M67" s="38"/>
      <c r="N67" s="38"/>
      <c r="O67" s="56"/>
      <c r="P67" s="56"/>
      <c r="Q67" s="57"/>
      <c r="R67" s="38"/>
      <c r="S67" s="38"/>
      <c r="T67" s="38"/>
      <c r="U67" s="38"/>
      <c r="V67" s="38"/>
      <c r="W67" s="38"/>
      <c r="X67" s="38"/>
      <c r="Y67" s="38"/>
    </row>
    <row r="68" spans="1:25" x14ac:dyDescent="0.45">
      <c r="A68" s="58"/>
      <c r="B68" s="55"/>
      <c r="C68" s="55"/>
      <c r="D68" s="61"/>
      <c r="E68" s="58"/>
      <c r="F68" s="55"/>
      <c r="G68" s="55"/>
      <c r="H68" s="55"/>
      <c r="I68" s="55"/>
      <c r="J68" s="55"/>
      <c r="K68" s="55"/>
      <c r="L68" s="38"/>
      <c r="M68" s="38"/>
      <c r="N68" s="38"/>
      <c r="O68" s="56"/>
      <c r="P68" s="56"/>
      <c r="Q68" s="57"/>
      <c r="R68" s="38"/>
      <c r="S68" s="38"/>
      <c r="T68" s="38"/>
      <c r="U68" s="38"/>
      <c r="V68" s="38"/>
      <c r="W68" s="38"/>
      <c r="X68" s="38"/>
      <c r="Y68" s="38"/>
    </row>
    <row r="69" spans="1:25" x14ac:dyDescent="0.45">
      <c r="A69" s="58"/>
      <c r="B69" s="55"/>
      <c r="C69" s="55"/>
      <c r="D69" s="61"/>
      <c r="E69" s="58"/>
      <c r="F69" s="55"/>
      <c r="G69" s="55"/>
      <c r="H69" s="55"/>
      <c r="I69" s="55"/>
      <c r="J69" s="55"/>
      <c r="K69" s="55"/>
      <c r="L69" s="38"/>
      <c r="M69" s="38"/>
      <c r="N69" s="38"/>
      <c r="O69" s="56"/>
      <c r="P69" s="56"/>
      <c r="Q69" s="57"/>
      <c r="R69" s="38"/>
      <c r="S69" s="38"/>
      <c r="T69" s="38"/>
      <c r="U69" s="38"/>
      <c r="V69" s="38"/>
      <c r="W69" s="38"/>
      <c r="X69" s="38"/>
      <c r="Y69" s="38"/>
    </row>
    <row r="70" spans="1:25" x14ac:dyDescent="0.45">
      <c r="A70" s="58"/>
      <c r="B70" s="55"/>
      <c r="C70" s="55"/>
      <c r="D70" s="61"/>
      <c r="E70" s="58"/>
      <c r="F70" s="55"/>
      <c r="G70" s="55"/>
      <c r="H70" s="55"/>
      <c r="I70" s="55"/>
      <c r="J70" s="55"/>
      <c r="K70" s="55"/>
      <c r="L70" s="38"/>
      <c r="M70" s="38"/>
      <c r="N70" s="38"/>
      <c r="O70" s="56"/>
      <c r="P70" s="56"/>
      <c r="Q70" s="57"/>
      <c r="R70" s="38"/>
      <c r="S70" s="38"/>
      <c r="T70" s="38"/>
      <c r="U70" s="38"/>
      <c r="V70" s="38"/>
      <c r="W70" s="38"/>
      <c r="X70" s="38"/>
      <c r="Y70" s="38"/>
    </row>
    <row r="71" spans="1:25" x14ac:dyDescent="0.45">
      <c r="A71" s="58"/>
      <c r="B71" s="55"/>
      <c r="C71" s="55"/>
      <c r="D71" s="61"/>
      <c r="E71" s="58"/>
      <c r="F71" s="55"/>
      <c r="G71" s="55"/>
      <c r="H71" s="55"/>
      <c r="I71" s="55"/>
      <c r="J71" s="55"/>
      <c r="K71" s="55"/>
      <c r="L71" s="38"/>
      <c r="M71" s="38"/>
      <c r="N71" s="38"/>
      <c r="O71" s="56"/>
      <c r="P71" s="56"/>
      <c r="Q71" s="57"/>
      <c r="R71" s="38"/>
      <c r="S71" s="38"/>
      <c r="T71" s="38"/>
      <c r="U71" s="38"/>
      <c r="V71" s="38"/>
      <c r="W71" s="38"/>
      <c r="X71" s="38"/>
      <c r="Y71" s="38"/>
    </row>
    <row r="72" spans="1:25" x14ac:dyDescent="0.45">
      <c r="A72" s="58"/>
      <c r="B72" s="55"/>
      <c r="C72" s="55"/>
      <c r="D72" s="61"/>
      <c r="E72" s="58"/>
      <c r="F72" s="55"/>
      <c r="G72" s="55"/>
      <c r="H72" s="55"/>
      <c r="I72" s="55"/>
      <c r="J72" s="55"/>
      <c r="K72" s="55"/>
      <c r="L72" s="38"/>
      <c r="M72" s="38"/>
      <c r="N72" s="38"/>
      <c r="O72" s="56"/>
      <c r="P72" s="56"/>
      <c r="Q72" s="57"/>
      <c r="R72" s="38"/>
      <c r="S72" s="38"/>
      <c r="T72" s="38"/>
      <c r="U72" s="38"/>
      <c r="V72" s="38"/>
      <c r="W72" s="38"/>
      <c r="X72" s="38"/>
      <c r="Y72" s="38"/>
    </row>
    <row r="73" spans="1:25" x14ac:dyDescent="0.45">
      <c r="A73" s="58"/>
      <c r="B73" s="55"/>
      <c r="C73" s="55"/>
      <c r="D73" s="61"/>
      <c r="E73" s="58"/>
      <c r="F73" s="55"/>
      <c r="G73" s="55"/>
      <c r="H73" s="55"/>
      <c r="I73" s="55"/>
      <c r="J73" s="55"/>
      <c r="K73" s="55"/>
      <c r="L73" s="38"/>
      <c r="M73" s="38"/>
      <c r="N73" s="38"/>
      <c r="O73" s="56"/>
      <c r="P73" s="56"/>
      <c r="Q73" s="57"/>
      <c r="R73" s="38"/>
      <c r="S73" s="38"/>
      <c r="T73" s="38"/>
      <c r="U73" s="38"/>
      <c r="V73" s="38"/>
      <c r="W73" s="38"/>
      <c r="X73" s="38"/>
      <c r="Y73" s="38"/>
    </row>
    <row r="74" spans="1:25" x14ac:dyDescent="0.45">
      <c r="A74" s="58"/>
      <c r="B74" s="55"/>
      <c r="C74" s="55"/>
      <c r="D74" s="61"/>
      <c r="E74" s="58"/>
      <c r="F74" s="55"/>
      <c r="G74" s="55"/>
      <c r="H74" s="55"/>
      <c r="I74" s="55"/>
      <c r="J74" s="55"/>
      <c r="K74" s="55"/>
      <c r="L74" s="38"/>
      <c r="M74" s="38"/>
      <c r="N74" s="38"/>
      <c r="O74" s="56"/>
      <c r="P74" s="56"/>
      <c r="Q74" s="57"/>
      <c r="R74" s="38"/>
      <c r="S74" s="38"/>
      <c r="T74" s="38"/>
      <c r="U74" s="38"/>
      <c r="V74" s="38"/>
      <c r="W74" s="38"/>
      <c r="X74" s="38"/>
      <c r="Y74" s="38"/>
    </row>
    <row r="75" spans="1:25" x14ac:dyDescent="0.45">
      <c r="A75" s="55"/>
      <c r="B75" s="55"/>
      <c r="C75" s="55"/>
      <c r="D75" s="55"/>
      <c r="E75" s="55"/>
      <c r="F75" s="55"/>
      <c r="G75" s="55"/>
      <c r="H75" s="55"/>
      <c r="I75" s="55"/>
      <c r="J75" s="55"/>
      <c r="K75" s="55"/>
      <c r="L75" s="38"/>
      <c r="M75" s="38"/>
      <c r="N75" s="38"/>
      <c r="O75" s="56"/>
      <c r="P75" s="56"/>
      <c r="Q75" s="57"/>
      <c r="R75" s="38"/>
      <c r="S75" s="38"/>
      <c r="T75" s="38"/>
      <c r="U75" s="38"/>
      <c r="V75" s="38"/>
      <c r="W75" s="38"/>
      <c r="X75" s="38"/>
      <c r="Y75" s="38"/>
    </row>
    <row r="76" spans="1:25" x14ac:dyDescent="0.45">
      <c r="A76" s="55"/>
      <c r="B76" s="55"/>
      <c r="C76" s="55"/>
      <c r="D76" s="55"/>
      <c r="E76" s="55"/>
      <c r="F76" s="55"/>
      <c r="G76" s="55"/>
      <c r="H76" s="55"/>
      <c r="I76" s="55"/>
      <c r="J76" s="55"/>
      <c r="K76" s="55"/>
      <c r="O76" s="56"/>
      <c r="P76" s="56"/>
      <c r="Q76" s="57"/>
    </row>
    <row r="77" spans="1:25" x14ac:dyDescent="0.45">
      <c r="O77" s="56"/>
      <c r="P77" s="56"/>
      <c r="Q77" s="57"/>
    </row>
    <row r="78" spans="1:25" x14ac:dyDescent="0.45">
      <c r="A78" s="183"/>
      <c r="B78" s="183"/>
      <c r="C78" s="183"/>
      <c r="D78" s="183"/>
      <c r="E78" s="183"/>
      <c r="F78" s="68"/>
      <c r="G78" s="38"/>
      <c r="H78" s="38"/>
      <c r="O78" s="56"/>
      <c r="P78" s="56"/>
      <c r="Q78" s="57"/>
    </row>
    <row r="79" spans="1:25" x14ac:dyDescent="0.45">
      <c r="A79" s="181"/>
      <c r="B79" s="181"/>
      <c r="C79" s="181"/>
      <c r="D79" s="181"/>
      <c r="E79" s="181"/>
      <c r="F79" s="69"/>
      <c r="O79" s="56"/>
      <c r="P79" s="56"/>
      <c r="Q79" s="57"/>
    </row>
    <row r="80" spans="1:25" x14ac:dyDescent="0.45">
      <c r="A80" s="181"/>
      <c r="B80" s="181"/>
      <c r="C80" s="181"/>
      <c r="D80" s="181"/>
      <c r="E80" s="181"/>
      <c r="F80" s="69"/>
      <c r="O80" s="56"/>
      <c r="P80" s="56"/>
      <c r="Q80" s="57"/>
    </row>
    <row r="81" spans="1:17" x14ac:dyDescent="0.45">
      <c r="A81" s="181"/>
      <c r="B81" s="181"/>
      <c r="C81" s="181"/>
      <c r="D81" s="181"/>
      <c r="E81" s="181"/>
      <c r="F81" s="69"/>
      <c r="O81" s="56"/>
      <c r="P81" s="56"/>
      <c r="Q81" s="57"/>
    </row>
    <row r="82" spans="1:17" x14ac:dyDescent="0.45">
      <c r="A82" s="181"/>
      <c r="B82" s="181"/>
      <c r="C82" s="181"/>
      <c r="D82" s="181"/>
      <c r="E82" s="181"/>
      <c r="F82" s="69"/>
      <c r="O82" s="56"/>
      <c r="P82" s="56"/>
      <c r="Q82" s="57"/>
    </row>
    <row r="83" spans="1:17" x14ac:dyDescent="0.45">
      <c r="A83" s="181"/>
      <c r="B83" s="181"/>
      <c r="C83" s="181"/>
      <c r="D83" s="181"/>
      <c r="E83" s="181"/>
      <c r="F83" s="69"/>
      <c r="O83" s="56"/>
      <c r="P83" s="56"/>
      <c r="Q83" s="57"/>
    </row>
    <row r="84" spans="1:17" x14ac:dyDescent="0.45">
      <c r="A84" s="181"/>
      <c r="B84" s="181"/>
      <c r="C84" s="181"/>
      <c r="D84" s="181"/>
      <c r="E84" s="181"/>
      <c r="F84" s="69"/>
      <c r="O84" s="56"/>
      <c r="P84" s="56"/>
      <c r="Q84" s="57"/>
    </row>
    <row r="85" spans="1:17" x14ac:dyDescent="0.45">
      <c r="A85" s="181"/>
      <c r="B85" s="181"/>
      <c r="C85" s="181"/>
      <c r="D85" s="181"/>
      <c r="E85" s="181"/>
      <c r="F85" s="69"/>
      <c r="O85" s="56"/>
      <c r="P85" s="56"/>
      <c r="Q85" s="57"/>
    </row>
    <row r="86" spans="1:17" x14ac:dyDescent="0.45">
      <c r="A86" s="181"/>
      <c r="B86" s="181"/>
      <c r="C86" s="181"/>
      <c r="D86" s="181"/>
      <c r="E86" s="181"/>
      <c r="F86" s="69"/>
      <c r="O86" s="56"/>
      <c r="P86" s="56"/>
      <c r="Q86" s="57"/>
    </row>
    <row r="87" spans="1:17" x14ac:dyDescent="0.45">
      <c r="A87" s="181"/>
      <c r="B87" s="181"/>
      <c r="C87" s="181"/>
      <c r="D87" s="181"/>
      <c r="E87" s="181"/>
      <c r="F87" s="69"/>
      <c r="O87" s="56"/>
      <c r="P87" s="56"/>
      <c r="Q87" s="57"/>
    </row>
    <row r="88" spans="1:17" x14ac:dyDescent="0.45">
      <c r="A88" s="181"/>
      <c r="B88" s="181"/>
      <c r="C88" s="181"/>
      <c r="D88" s="181"/>
      <c r="E88" s="181"/>
      <c r="F88" s="69"/>
      <c r="O88" s="56"/>
      <c r="P88" s="56"/>
      <c r="Q88" s="57"/>
    </row>
    <row r="89" spans="1:17" x14ac:dyDescent="0.45">
      <c r="A89" s="181"/>
      <c r="B89" s="181"/>
      <c r="C89" s="181"/>
      <c r="D89" s="181"/>
      <c r="E89" s="181"/>
      <c r="F89" s="69"/>
      <c r="O89" s="56"/>
      <c r="P89" s="56"/>
      <c r="Q89" s="57"/>
    </row>
    <row r="90" spans="1:17" x14ac:dyDescent="0.45">
      <c r="A90" s="181"/>
      <c r="B90" s="181"/>
      <c r="C90" s="181"/>
      <c r="D90" s="181"/>
      <c r="E90" s="181"/>
      <c r="F90" s="69"/>
      <c r="O90" s="56"/>
      <c r="P90" s="56"/>
      <c r="Q90" s="57"/>
    </row>
    <row r="91" spans="1:17" x14ac:dyDescent="0.45">
      <c r="A91" s="181"/>
      <c r="B91" s="181"/>
      <c r="C91" s="181"/>
      <c r="D91" s="181"/>
      <c r="E91" s="181"/>
      <c r="F91" s="69"/>
      <c r="O91" s="56"/>
      <c r="P91" s="56"/>
      <c r="Q91" s="57"/>
    </row>
    <row r="92" spans="1:17" x14ac:dyDescent="0.45">
      <c r="A92" s="181"/>
      <c r="B92" s="181"/>
      <c r="C92" s="181"/>
      <c r="D92" s="181"/>
      <c r="E92" s="181"/>
      <c r="F92" s="69"/>
      <c r="O92" s="56"/>
      <c r="P92" s="56"/>
      <c r="Q92" s="57"/>
    </row>
    <row r="93" spans="1:17" x14ac:dyDescent="0.45">
      <c r="A93" s="181"/>
      <c r="B93" s="181"/>
      <c r="C93" s="181"/>
      <c r="D93" s="181"/>
      <c r="E93" s="181"/>
      <c r="F93" s="69"/>
      <c r="O93" s="56"/>
      <c r="P93" s="56"/>
      <c r="Q93" s="57"/>
    </row>
    <row r="94" spans="1:17" x14ac:dyDescent="0.45">
      <c r="A94" s="181"/>
      <c r="B94" s="181"/>
      <c r="C94" s="181"/>
      <c r="D94" s="181"/>
      <c r="E94" s="181"/>
      <c r="F94" s="69"/>
      <c r="O94" s="56"/>
      <c r="P94" s="56"/>
      <c r="Q94" s="57"/>
    </row>
    <row r="95" spans="1:17" x14ac:dyDescent="0.45">
      <c r="A95" s="181"/>
      <c r="B95" s="181"/>
      <c r="C95" s="181"/>
      <c r="D95" s="181"/>
      <c r="E95" s="181"/>
      <c r="F95" s="69"/>
      <c r="O95" s="56"/>
      <c r="P95" s="56"/>
      <c r="Q95" s="57"/>
    </row>
    <row r="96" spans="1:17" x14ac:dyDescent="0.45">
      <c r="A96" s="181"/>
      <c r="B96" s="181"/>
      <c r="C96" s="181"/>
      <c r="D96" s="181"/>
      <c r="E96" s="181"/>
      <c r="F96" s="69"/>
      <c r="O96" s="56"/>
      <c r="P96" s="56"/>
      <c r="Q96" s="57"/>
    </row>
    <row r="97" spans="1:17" x14ac:dyDescent="0.45">
      <c r="A97" s="181"/>
      <c r="B97" s="181"/>
      <c r="C97" s="181"/>
      <c r="D97" s="181"/>
      <c r="E97" s="181"/>
      <c r="F97" s="181"/>
      <c r="O97" s="56"/>
      <c r="P97" s="56"/>
      <c r="Q97" s="57"/>
    </row>
    <row r="98" spans="1:17" x14ac:dyDescent="0.45">
      <c r="A98" s="181"/>
      <c r="B98" s="181"/>
      <c r="C98" s="181"/>
      <c r="D98" s="181"/>
      <c r="E98" s="181"/>
      <c r="F98" s="181"/>
      <c r="O98" s="56"/>
      <c r="P98" s="56"/>
      <c r="Q98" s="57"/>
    </row>
    <row r="99" spans="1:17" x14ac:dyDescent="0.45">
      <c r="A99" s="181"/>
      <c r="B99" s="181"/>
      <c r="C99" s="181"/>
      <c r="D99" s="181"/>
      <c r="E99" s="181"/>
      <c r="F99" s="69"/>
      <c r="O99" s="56"/>
      <c r="P99" s="56"/>
      <c r="Q99" s="57"/>
    </row>
    <row r="100" spans="1:17" x14ac:dyDescent="0.45">
      <c r="A100" s="181"/>
      <c r="B100" s="181"/>
      <c r="C100" s="181"/>
      <c r="D100" s="181"/>
      <c r="E100" s="181"/>
      <c r="F100" s="69"/>
      <c r="O100" s="56"/>
      <c r="P100" s="56"/>
      <c r="Q100" s="57"/>
    </row>
    <row r="101" spans="1:17" x14ac:dyDescent="0.45">
      <c r="A101" s="181"/>
      <c r="B101" s="181"/>
      <c r="C101" s="181"/>
      <c r="D101" s="181"/>
      <c r="E101" s="181"/>
      <c r="F101" s="69"/>
      <c r="O101" s="56"/>
      <c r="P101" s="56"/>
      <c r="Q101" s="57"/>
    </row>
    <row r="102" spans="1:17" x14ac:dyDescent="0.45">
      <c r="A102" s="181"/>
      <c r="B102" s="181"/>
      <c r="C102" s="181"/>
      <c r="D102" s="181"/>
      <c r="E102" s="181"/>
      <c r="F102" s="69"/>
      <c r="O102" s="56"/>
      <c r="P102" s="56"/>
      <c r="Q102" s="57"/>
    </row>
    <row r="103" spans="1:17" x14ac:dyDescent="0.45">
      <c r="A103" s="181"/>
      <c r="B103" s="181"/>
      <c r="C103" s="181"/>
      <c r="D103" s="181"/>
      <c r="E103" s="181"/>
      <c r="F103" s="69"/>
      <c r="O103" s="56"/>
      <c r="P103" s="56"/>
      <c r="Q103" s="57"/>
    </row>
    <row r="104" spans="1:17" x14ac:dyDescent="0.45">
      <c r="A104" s="181"/>
      <c r="B104" s="181"/>
      <c r="C104" s="181"/>
      <c r="D104" s="181"/>
      <c r="E104" s="181"/>
      <c r="F104" s="69"/>
      <c r="O104" s="56"/>
      <c r="P104" s="56"/>
      <c r="Q104" s="57"/>
    </row>
    <row r="105" spans="1:17" x14ac:dyDescent="0.45">
      <c r="A105" s="181"/>
      <c r="B105" s="181"/>
      <c r="C105" s="181"/>
      <c r="D105" s="181"/>
      <c r="E105" s="181"/>
      <c r="F105" s="69"/>
      <c r="O105" s="56"/>
      <c r="P105" s="56"/>
      <c r="Q105" s="57"/>
    </row>
    <row r="106" spans="1:17" x14ac:dyDescent="0.45">
      <c r="A106" s="181"/>
      <c r="B106" s="181"/>
      <c r="C106" s="181"/>
      <c r="D106" s="181"/>
      <c r="E106" s="70"/>
      <c r="F106" s="69"/>
      <c r="O106" s="71"/>
      <c r="P106" s="71"/>
    </row>
    <row r="107" spans="1:17" x14ac:dyDescent="0.45">
      <c r="A107" s="181"/>
      <c r="B107" s="181"/>
      <c r="C107" s="181"/>
      <c r="D107" s="181"/>
      <c r="E107" s="70"/>
      <c r="F107" s="69"/>
      <c r="O107" s="71"/>
      <c r="P107" s="71"/>
    </row>
    <row r="108" spans="1:17" x14ac:dyDescent="0.45">
      <c r="A108" s="181"/>
      <c r="B108" s="181"/>
      <c r="C108" s="181"/>
      <c r="D108" s="181"/>
      <c r="E108" s="181"/>
      <c r="F108" s="69"/>
    </row>
    <row r="109" spans="1:17" x14ac:dyDescent="0.45">
      <c r="A109" s="181"/>
      <c r="B109" s="181"/>
      <c r="C109" s="181"/>
      <c r="D109" s="181"/>
      <c r="E109" s="181"/>
      <c r="F109" s="69"/>
    </row>
    <row r="110" spans="1:17" x14ac:dyDescent="0.45">
      <c r="A110" s="72"/>
      <c r="B110" s="72"/>
      <c r="C110" s="72"/>
      <c r="D110" s="72"/>
    </row>
    <row r="111" spans="1:17" x14ac:dyDescent="0.45">
      <c r="A111" s="72"/>
      <c r="B111" s="72"/>
      <c r="C111" s="72"/>
      <c r="D111" s="72"/>
    </row>
  </sheetData>
  <sheetProtection algorithmName="SHA-512" hashValue="P/VEAVQCsw/104rI94rVZgvqFHDPjr999v6jgRdwg/0s/M6WeoiuvmGQtoI1flU6YwcaCShqTM4TBAiCIFgdag==" saltValue="dSL+XivXZLXkaDhYBbeEwA==" spinCount="100000" sheet="1" selectLockedCells="1"/>
  <mergeCells count="41">
    <mergeCell ref="A82:E82"/>
    <mergeCell ref="A2:N2"/>
    <mergeCell ref="L6:M6"/>
    <mergeCell ref="E21:K21"/>
    <mergeCell ref="J22:J23"/>
    <mergeCell ref="K22:K23"/>
    <mergeCell ref="L22:L23"/>
    <mergeCell ref="A23:E23"/>
    <mergeCell ref="J34:J35"/>
    <mergeCell ref="A78:E78"/>
    <mergeCell ref="A79:E79"/>
    <mergeCell ref="A80:E80"/>
    <mergeCell ref="A81:E81"/>
    <mergeCell ref="A94:E94"/>
    <mergeCell ref="A83:E83"/>
    <mergeCell ref="A84:E84"/>
    <mergeCell ref="A85:E85"/>
    <mergeCell ref="A86:E86"/>
    <mergeCell ref="A87:E87"/>
    <mergeCell ref="A88:E88"/>
    <mergeCell ref="A89:E89"/>
    <mergeCell ref="A90:E90"/>
    <mergeCell ref="A91:E91"/>
    <mergeCell ref="A92:E92"/>
    <mergeCell ref="A93:E93"/>
    <mergeCell ref="A107:D107"/>
    <mergeCell ref="A108:E108"/>
    <mergeCell ref="A109:E109"/>
    <mergeCell ref="A1:N1"/>
    <mergeCell ref="A101:E101"/>
    <mergeCell ref="A102:E102"/>
    <mergeCell ref="A103:E103"/>
    <mergeCell ref="A104:E104"/>
    <mergeCell ref="A105:E105"/>
    <mergeCell ref="A106:D106"/>
    <mergeCell ref="A95:E95"/>
    <mergeCell ref="A96:E96"/>
    <mergeCell ref="A97:F97"/>
    <mergeCell ref="A98:F98"/>
    <mergeCell ref="A99:E99"/>
    <mergeCell ref="A100:E100"/>
  </mergeCells>
  <dataValidations count="3">
    <dataValidation type="whole" allowBlank="1" showInputMessage="1" showErrorMessage="1" sqref="B4:B6">
      <formula1>0</formula1>
      <formula2>30</formula2>
    </dataValidation>
    <dataValidation type="date" allowBlank="1" showInputMessage="1" showErrorMessage="1" sqref="C25:C74">
      <formula1>27395</formula1>
      <formula2>44620</formula2>
    </dataValidation>
    <dataValidation type="list" allowBlank="1" showInputMessage="1" showErrorMessage="1" sqref="D25:D74">
      <formula1>$F$41:$F$43</formula1>
    </dataValidation>
  </dataValidation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showRowColHeaders="0" zoomScale="85" zoomScaleNormal="85" workbookViewId="0">
      <selection activeCell="B9" sqref="B9"/>
    </sheetView>
  </sheetViews>
  <sheetFormatPr baseColWidth="10" defaultRowHeight="14.25" x14ac:dyDescent="0.45"/>
  <cols>
    <col min="1" max="1" width="63.86328125" style="39" customWidth="1"/>
    <col min="2" max="2" width="11.1328125" style="39" customWidth="1"/>
    <col min="3" max="3" width="14.3984375" style="39" customWidth="1"/>
    <col min="4" max="4" width="16.59765625" style="39" customWidth="1"/>
    <col min="5" max="5" width="13.86328125" style="39" customWidth="1"/>
    <col min="6" max="6" width="2.73046875" style="39" customWidth="1"/>
    <col min="7" max="8" width="10.6640625" style="39"/>
    <col min="9" max="9" width="8.9296875" style="39" customWidth="1"/>
    <col min="10" max="11" width="9.86328125" style="39" customWidth="1"/>
    <col min="12" max="12" width="11" style="39" customWidth="1"/>
    <col min="13" max="16384" width="10.6640625" style="39"/>
  </cols>
  <sheetData>
    <row r="1" spans="1:25" ht="103.15" customHeight="1" x14ac:dyDescent="0.45">
      <c r="A1" s="238" t="s">
        <v>55</v>
      </c>
      <c r="B1" s="174"/>
      <c r="C1" s="174"/>
      <c r="D1" s="174"/>
      <c r="E1" s="174"/>
      <c r="F1" s="174"/>
      <c r="G1" s="174"/>
      <c r="H1" s="174"/>
      <c r="I1" s="174"/>
      <c r="J1" s="174"/>
      <c r="K1" s="174"/>
      <c r="L1" s="174"/>
      <c r="M1" s="174"/>
      <c r="N1" s="174"/>
      <c r="O1" s="37"/>
      <c r="P1" s="37"/>
      <c r="Q1" s="38"/>
      <c r="R1" s="38"/>
      <c r="S1" s="38"/>
      <c r="T1" s="38"/>
      <c r="U1" s="38"/>
      <c r="V1" s="38"/>
      <c r="W1" s="38"/>
      <c r="X1" s="38"/>
      <c r="Y1" s="38"/>
    </row>
    <row r="2" spans="1:25" ht="11.25" customHeight="1" x14ac:dyDescent="0.45">
      <c r="A2" s="175"/>
      <c r="B2" s="175"/>
      <c r="C2" s="175"/>
      <c r="D2" s="175"/>
      <c r="E2" s="175"/>
      <c r="F2" s="175"/>
      <c r="G2" s="175"/>
      <c r="H2" s="175"/>
      <c r="I2" s="175"/>
      <c r="J2" s="175"/>
      <c r="K2" s="175"/>
      <c r="L2" s="175"/>
      <c r="M2" s="175"/>
      <c r="N2" s="175"/>
      <c r="O2" s="38"/>
      <c r="P2" s="38"/>
      <c r="Q2" s="38"/>
      <c r="R2" s="38"/>
      <c r="S2" s="38"/>
      <c r="T2" s="38"/>
      <c r="U2" s="38"/>
      <c r="V2" s="38"/>
      <c r="W2" s="38"/>
      <c r="X2" s="38"/>
      <c r="Y2" s="38"/>
    </row>
    <row r="3" spans="1:25" ht="11.25" customHeight="1" thickBot="1" x14ac:dyDescent="0.5">
      <c r="A3" s="40"/>
      <c r="B3" s="40"/>
      <c r="D3" s="40"/>
      <c r="E3" s="40"/>
      <c r="F3" s="40"/>
      <c r="G3" s="40"/>
      <c r="H3" s="40"/>
      <c r="I3" s="40"/>
      <c r="J3" s="40"/>
      <c r="K3" s="40"/>
      <c r="L3" s="40"/>
      <c r="M3" s="40"/>
      <c r="N3" s="40"/>
      <c r="O3" s="38"/>
      <c r="P3" s="38"/>
      <c r="Q3" s="38"/>
      <c r="R3" s="38"/>
      <c r="S3" s="38"/>
      <c r="T3" s="38"/>
      <c r="U3" s="38"/>
      <c r="V3" s="38"/>
      <c r="W3" s="38"/>
      <c r="X3" s="38"/>
      <c r="Y3" s="38"/>
    </row>
    <row r="4" spans="1:25" ht="25.05" customHeight="1" thickBot="1" x14ac:dyDescent="0.5">
      <c r="A4" s="138" t="s">
        <v>44</v>
      </c>
      <c r="B4" s="25"/>
      <c r="C4" s="239" t="s">
        <v>48</v>
      </c>
      <c r="D4" s="42" t="s">
        <v>19</v>
      </c>
      <c r="E4" s="40"/>
      <c r="F4" s="40"/>
      <c r="G4" s="40"/>
      <c r="H4" s="40"/>
      <c r="I4" s="40"/>
      <c r="J4" s="40"/>
      <c r="K4" s="40"/>
      <c r="L4" s="40"/>
      <c r="M4" s="40"/>
      <c r="N4" s="40"/>
      <c r="O4" s="38"/>
      <c r="P4" s="38"/>
      <c r="Q4" s="38"/>
      <c r="R4" s="38"/>
      <c r="S4" s="38"/>
      <c r="T4" s="38"/>
      <c r="U4" s="38"/>
      <c r="V4" s="38"/>
      <c r="W4" s="38"/>
      <c r="X4" s="38"/>
      <c r="Y4" s="38"/>
    </row>
    <row r="5" spans="1:25" ht="25.05" customHeight="1" thickBot="1" x14ac:dyDescent="0.5">
      <c r="A5" s="139" t="s">
        <v>45</v>
      </c>
      <c r="B5" s="25"/>
      <c r="C5" s="240"/>
      <c r="D5" s="40"/>
      <c r="E5" s="40"/>
      <c r="F5" s="40"/>
      <c r="G5" s="40"/>
      <c r="H5" s="40"/>
      <c r="I5" s="40"/>
      <c r="J5" s="40"/>
      <c r="K5" s="40"/>
      <c r="L5" s="40"/>
      <c r="M5" s="40"/>
      <c r="N5" s="40"/>
      <c r="O5" s="38"/>
      <c r="P5" s="38"/>
      <c r="Q5" s="38"/>
      <c r="R5" s="38"/>
      <c r="S5" s="38"/>
      <c r="T5" s="38"/>
      <c r="U5" s="38"/>
      <c r="V5" s="38"/>
      <c r="W5" s="38"/>
      <c r="X5" s="38"/>
      <c r="Y5" s="38"/>
    </row>
    <row r="6" spans="1:25" ht="25.05" customHeight="1" thickBot="1" x14ac:dyDescent="0.5">
      <c r="A6" s="139" t="s">
        <v>46</v>
      </c>
      <c r="B6" s="25"/>
      <c r="C6" s="240"/>
      <c r="D6" s="40"/>
      <c r="E6" s="43"/>
      <c r="F6" s="43"/>
      <c r="G6" s="44" t="s">
        <v>205</v>
      </c>
      <c r="H6" s="45"/>
      <c r="I6" s="45"/>
      <c r="J6" s="43"/>
      <c r="K6" s="43"/>
      <c r="L6" s="176">
        <f>SUM(L12:L17)</f>
        <v>0</v>
      </c>
      <c r="M6" s="177"/>
      <c r="N6" s="40"/>
      <c r="O6" s="38"/>
      <c r="P6" s="38"/>
      <c r="Q6" s="38"/>
      <c r="R6" s="38"/>
      <c r="S6" s="38"/>
      <c r="T6" s="38"/>
      <c r="U6" s="38"/>
      <c r="V6" s="38"/>
      <c r="W6" s="38"/>
      <c r="X6" s="38"/>
      <c r="Y6" s="38"/>
    </row>
    <row r="7" spans="1:25" ht="25.05" customHeight="1" thickBot="1" x14ac:dyDescent="0.5">
      <c r="A7" s="139" t="s">
        <v>47</v>
      </c>
      <c r="B7" s="25"/>
      <c r="C7" s="241"/>
      <c r="D7" s="40"/>
      <c r="N7" s="40"/>
      <c r="O7" s="38"/>
      <c r="P7" s="38"/>
      <c r="Q7" s="38"/>
      <c r="R7" s="38"/>
      <c r="S7" s="38"/>
      <c r="T7" s="38"/>
      <c r="U7" s="38"/>
      <c r="V7" s="38"/>
      <c r="W7" s="38"/>
      <c r="X7" s="38"/>
      <c r="Y7" s="38"/>
    </row>
    <row r="8" spans="1:25" ht="25.05" customHeight="1" thickBot="1" x14ac:dyDescent="0.5">
      <c r="A8" s="139" t="s">
        <v>49</v>
      </c>
      <c r="B8" s="25"/>
      <c r="C8" s="48"/>
      <c r="D8" s="40"/>
      <c r="E8" s="40"/>
      <c r="F8" s="40"/>
      <c r="G8" s="47"/>
      <c r="H8" s="48"/>
      <c r="I8" s="48"/>
      <c r="J8" s="40"/>
      <c r="K8" s="40"/>
      <c r="L8" s="49"/>
      <c r="M8" s="40"/>
      <c r="N8" s="40"/>
      <c r="O8" s="38"/>
      <c r="P8" s="38"/>
      <c r="Q8" s="38"/>
      <c r="R8" s="38"/>
      <c r="S8" s="38"/>
      <c r="T8" s="38"/>
      <c r="U8" s="38"/>
      <c r="V8" s="38"/>
      <c r="W8" s="38"/>
      <c r="X8" s="38"/>
      <c r="Y8" s="38"/>
    </row>
    <row r="9" spans="1:25" ht="25.05" customHeight="1" thickBot="1" x14ac:dyDescent="0.5">
      <c r="A9" s="140" t="s">
        <v>50</v>
      </c>
      <c r="B9" s="30"/>
      <c r="C9" s="40"/>
      <c r="D9" s="40"/>
      <c r="E9" s="40"/>
      <c r="F9" s="40"/>
      <c r="G9" s="47"/>
      <c r="H9" s="48"/>
      <c r="I9" s="48"/>
      <c r="J9" s="40"/>
      <c r="K9" s="40"/>
      <c r="L9" s="49"/>
      <c r="M9" s="40"/>
      <c r="N9" s="40"/>
      <c r="O9" s="38"/>
      <c r="P9" s="38"/>
      <c r="Q9" s="38"/>
      <c r="R9" s="38"/>
      <c r="S9" s="38"/>
      <c r="T9" s="38"/>
      <c r="U9" s="38"/>
      <c r="V9" s="38"/>
      <c r="W9" s="38"/>
      <c r="X9" s="38"/>
      <c r="Y9" s="38"/>
    </row>
    <row r="10" spans="1:25" ht="15" customHeight="1" x14ac:dyDescent="0.45">
      <c r="D10" s="40"/>
      <c r="E10" s="40"/>
      <c r="F10" s="40"/>
      <c r="G10" s="47"/>
      <c r="H10" s="48"/>
      <c r="I10" s="48"/>
      <c r="J10" s="40"/>
      <c r="K10" s="40"/>
      <c r="L10" s="49"/>
      <c r="M10" s="40"/>
      <c r="N10" s="40"/>
      <c r="O10" s="38"/>
      <c r="P10" s="38"/>
      <c r="Q10" s="38"/>
      <c r="R10" s="38"/>
      <c r="S10" s="38"/>
      <c r="T10" s="38"/>
      <c r="U10" s="38"/>
      <c r="V10" s="38"/>
      <c r="W10" s="38"/>
      <c r="X10" s="38"/>
      <c r="Y10" s="38"/>
    </row>
    <row r="11" spans="1:25" ht="24.75" customHeight="1" thickBot="1" x14ac:dyDescent="0.5">
      <c r="D11" s="48"/>
      <c r="E11" s="48"/>
      <c r="F11" s="48"/>
      <c r="G11" s="48"/>
      <c r="H11" s="48"/>
      <c r="I11" s="48"/>
      <c r="J11" s="48"/>
      <c r="K11" s="48"/>
      <c r="L11" s="48"/>
      <c r="M11" s="48"/>
      <c r="N11" s="48"/>
      <c r="O11" s="38"/>
      <c r="P11" s="38"/>
      <c r="Q11" s="38"/>
      <c r="R11" s="38"/>
      <c r="S11" s="38"/>
      <c r="T11" s="38"/>
      <c r="U11" s="38"/>
      <c r="V11" s="38"/>
      <c r="W11" s="38"/>
      <c r="X11" s="38"/>
      <c r="Y11" s="38"/>
    </row>
    <row r="12" spans="1:25" ht="16.149999999999999" customHeight="1" thickBot="1" x14ac:dyDescent="0.5">
      <c r="D12" s="40"/>
      <c r="E12" s="142"/>
      <c r="F12" s="143"/>
      <c r="G12" s="144"/>
      <c r="H12" s="144" t="s">
        <v>56</v>
      </c>
      <c r="I12" s="144"/>
      <c r="J12" s="143"/>
      <c r="K12" s="143"/>
      <c r="L12" s="145">
        <f>B4*4</f>
        <v>0</v>
      </c>
      <c r="M12" s="51" t="s">
        <v>27</v>
      </c>
      <c r="N12" s="51" t="s">
        <v>28</v>
      </c>
      <c r="O12" s="38"/>
      <c r="P12" s="38"/>
      <c r="Q12" s="38"/>
      <c r="R12" s="38"/>
      <c r="S12" s="38"/>
      <c r="T12" s="38"/>
      <c r="U12" s="38"/>
      <c r="V12" s="38"/>
      <c r="W12" s="38"/>
      <c r="X12" s="38"/>
      <c r="Y12" s="38"/>
    </row>
    <row r="13" spans="1:25" ht="16.149999999999999" customHeight="1" thickBot="1" x14ac:dyDescent="0.5">
      <c r="A13" s="40"/>
      <c r="B13" s="40"/>
      <c r="C13" s="40"/>
      <c r="D13" s="40"/>
      <c r="E13" s="142"/>
      <c r="F13" s="143"/>
      <c r="G13" s="144"/>
      <c r="H13" s="144" t="s">
        <v>57</v>
      </c>
      <c r="I13" s="144"/>
      <c r="J13" s="143"/>
      <c r="K13" s="143"/>
      <c r="L13" s="145">
        <f>B5*3</f>
        <v>0</v>
      </c>
      <c r="M13" s="51" t="e">
        <f ca="1">IF(B4="Sí",0,IF(#REF!="Sí",0,MIN(2,YEAR(TODAY())-#REF!)))</f>
        <v>#REF!</v>
      </c>
      <c r="N13" s="51" t="e">
        <f ca="1">IF(B4="Sí",0,IF(OR(#REF!="Sí",M13=2),0,2))</f>
        <v>#REF!</v>
      </c>
      <c r="O13" s="38"/>
      <c r="P13" s="38"/>
      <c r="Q13" s="38"/>
      <c r="R13" s="38"/>
      <c r="S13" s="38"/>
      <c r="T13" s="38"/>
      <c r="U13" s="38"/>
      <c r="V13" s="38"/>
      <c r="W13" s="38"/>
      <c r="X13" s="38"/>
      <c r="Y13" s="38"/>
    </row>
    <row r="14" spans="1:25" ht="16.149999999999999" customHeight="1" thickBot="1" x14ac:dyDescent="0.5">
      <c r="A14" s="40"/>
      <c r="B14" s="40"/>
      <c r="C14" s="40"/>
      <c r="D14" s="40"/>
      <c r="E14" s="142"/>
      <c r="F14" s="143"/>
      <c r="G14" s="144"/>
      <c r="H14" s="144" t="s">
        <v>58</v>
      </c>
      <c r="I14" s="144"/>
      <c r="J14" s="143"/>
      <c r="K14" s="143"/>
      <c r="L14" s="145">
        <f>B6*2</f>
        <v>0</v>
      </c>
      <c r="M14" s="51" t="e">
        <f ca="1">IF(B4="Sí",0,IF(OR(#REF!="Sí",#REF!+3&gt;YEAR(TODAY())),0,1))</f>
        <v>#REF!</v>
      </c>
      <c r="N14" s="51" t="e">
        <f ca="1">IF(B4="Sí",0,IF(OR(#REF!="Sí",M13=1),0,IF(YEAR(TODAY())-#REF!=2,2,0)))</f>
        <v>#REF!</v>
      </c>
      <c r="O14" s="38"/>
      <c r="P14" s="38"/>
      <c r="Q14" s="38"/>
      <c r="R14" s="38"/>
      <c r="S14" s="38"/>
      <c r="T14" s="38"/>
      <c r="U14" s="38"/>
      <c r="V14" s="38"/>
      <c r="W14" s="38"/>
      <c r="X14" s="38"/>
      <c r="Y14" s="38"/>
    </row>
    <row r="15" spans="1:25" ht="16.149999999999999" customHeight="1" thickBot="1" x14ac:dyDescent="0.5">
      <c r="A15" s="40"/>
      <c r="B15" s="40"/>
      <c r="C15" s="40"/>
      <c r="D15" s="40"/>
      <c r="E15" s="142"/>
      <c r="F15" s="143"/>
      <c r="G15" s="144"/>
      <c r="H15" s="144" t="s">
        <v>59</v>
      </c>
      <c r="I15" s="144"/>
      <c r="J15" s="143"/>
      <c r="K15" s="143"/>
      <c r="L15" s="145">
        <f>B7*1</f>
        <v>0</v>
      </c>
      <c r="M15" s="51" t="e">
        <f ca="1">IF(B4="Sí",0,IF(OR(#REF!="Sí",#REF!+4&gt;YEAR(TODAY())),0,YEAR(TODAY())-3-#REF!))</f>
        <v>#REF!</v>
      </c>
      <c r="N15" s="51" t="e">
        <f ca="1">IF(B4="Sí",0,IF(OR(#REF!="Sí",M13=1),0,IF(YEAR(TODAY())-#REF!&gt;2,2,0)))</f>
        <v>#REF!</v>
      </c>
      <c r="O15" s="38"/>
      <c r="P15" s="38"/>
      <c r="Q15" s="38"/>
      <c r="R15" s="38"/>
      <c r="S15" s="38"/>
      <c r="T15" s="38"/>
      <c r="U15" s="38"/>
      <c r="V15" s="38"/>
      <c r="W15" s="38"/>
      <c r="X15" s="38"/>
      <c r="Y15" s="38"/>
    </row>
    <row r="16" spans="1:25" ht="16.149999999999999" customHeight="1" thickBot="1" x14ac:dyDescent="0.5">
      <c r="A16" s="40"/>
      <c r="B16" s="40"/>
      <c r="C16" s="40"/>
      <c r="D16" s="40"/>
      <c r="E16" s="142"/>
      <c r="F16" s="143"/>
      <c r="G16" s="144"/>
      <c r="H16" s="144" t="s">
        <v>60</v>
      </c>
      <c r="I16" s="144"/>
      <c r="J16" s="143"/>
      <c r="K16" s="143"/>
      <c r="L16" s="145">
        <f>B8*2</f>
        <v>0</v>
      </c>
      <c r="M16" s="51" t="e">
        <f ca="1">IF(B4="Sí",0,IF(#REF!="No",#REF!,YEAR(TODAY())-#REF!))</f>
        <v>#REF!</v>
      </c>
      <c r="N16" s="51" t="e">
        <f>IF(B4="Sí",0,IF(#REF!="Sí",2,0))</f>
        <v>#REF!</v>
      </c>
      <c r="O16" s="38"/>
      <c r="P16" s="38"/>
      <c r="Q16" s="38"/>
      <c r="R16" s="38"/>
      <c r="S16" s="38"/>
      <c r="T16" s="38"/>
      <c r="U16" s="38"/>
      <c r="V16" s="38"/>
      <c r="W16" s="38"/>
      <c r="X16" s="38"/>
      <c r="Y16" s="38"/>
    </row>
    <row r="17" spans="1:25" ht="16.149999999999999" customHeight="1" thickBot="1" x14ac:dyDescent="0.5">
      <c r="A17" s="51"/>
      <c r="B17" s="51"/>
      <c r="C17" s="51"/>
      <c r="D17" s="51"/>
      <c r="E17" s="142"/>
      <c r="F17" s="143"/>
      <c r="G17" s="144"/>
      <c r="H17" s="144" t="s">
        <v>61</v>
      </c>
      <c r="I17" s="144"/>
      <c r="J17" s="143"/>
      <c r="K17" s="143"/>
      <c r="L17" s="145">
        <f>B9*1.5</f>
        <v>0</v>
      </c>
      <c r="M17" s="51">
        <f>IF(B4="Sí",SUM(B5:B7),0)</f>
        <v>0</v>
      </c>
      <c r="N17" s="51">
        <f>IF(B4="Sí",2,0)</f>
        <v>0</v>
      </c>
      <c r="O17" s="38"/>
      <c r="P17" s="38"/>
      <c r="Q17" s="38"/>
      <c r="R17" s="38"/>
      <c r="S17" s="38"/>
      <c r="T17" s="38"/>
      <c r="U17" s="38"/>
      <c r="V17" s="38"/>
      <c r="W17" s="38"/>
      <c r="X17" s="38"/>
      <c r="Y17" s="38"/>
    </row>
    <row r="18" spans="1:25" ht="10.9" customHeight="1" x14ac:dyDescent="0.45">
      <c r="A18" s="51"/>
      <c r="B18" s="51"/>
      <c r="C18" s="51"/>
      <c r="D18" s="51"/>
      <c r="E18" s="51"/>
      <c r="F18" s="51"/>
      <c r="G18" s="54"/>
      <c r="H18" s="54" t="s">
        <v>29</v>
      </c>
      <c r="I18" s="54"/>
      <c r="J18" s="51"/>
      <c r="K18" s="51"/>
      <c r="L18" s="53">
        <f>M18*2+N18*0.1666</f>
        <v>0.3332</v>
      </c>
      <c r="M18" s="51">
        <f>IF(M17&gt;2,2,M17)</f>
        <v>0</v>
      </c>
      <c r="N18" s="51">
        <f>IF(OR(M18=2,B4="No"),0,2)</f>
        <v>2</v>
      </c>
      <c r="O18" s="38"/>
      <c r="P18" s="38"/>
      <c r="Q18" s="38"/>
      <c r="R18" s="38"/>
      <c r="S18" s="38"/>
      <c r="T18" s="38"/>
      <c r="U18" s="38"/>
      <c r="V18" s="38"/>
      <c r="W18" s="38"/>
      <c r="X18" s="38"/>
      <c r="Y18" s="38"/>
    </row>
    <row r="19" spans="1:25" ht="11.65" customHeight="1" x14ac:dyDescent="0.45">
      <c r="A19" s="51"/>
      <c r="B19" s="51"/>
      <c r="C19" s="51"/>
      <c r="D19" s="51"/>
      <c r="E19" s="51"/>
      <c r="F19" s="51"/>
      <c r="G19" s="54"/>
      <c r="H19" s="54" t="s">
        <v>30</v>
      </c>
      <c r="I19" s="54"/>
      <c r="J19" s="51"/>
      <c r="K19" s="51"/>
      <c r="L19" s="53">
        <f>M19*4+N19*0.3333</f>
        <v>0.66659999999999997</v>
      </c>
      <c r="M19" s="51">
        <f>IF(M17&gt;=3,1,0)</f>
        <v>0</v>
      </c>
      <c r="N19" s="51">
        <f>IF(OR(M19=1,B4="No"),0,2)</f>
        <v>2</v>
      </c>
      <c r="O19" s="38"/>
      <c r="P19" s="38"/>
      <c r="Q19" s="38"/>
      <c r="R19" s="38"/>
      <c r="S19" s="38"/>
      <c r="T19" s="38"/>
      <c r="U19" s="38"/>
      <c r="V19" s="38"/>
      <c r="W19" s="38"/>
      <c r="X19" s="38"/>
      <c r="Y19" s="38"/>
    </row>
    <row r="20" spans="1:25" ht="12" customHeight="1" x14ac:dyDescent="0.45">
      <c r="A20" s="51"/>
      <c r="B20" s="51"/>
      <c r="C20" s="51"/>
      <c r="D20" s="51"/>
      <c r="E20" s="51"/>
      <c r="F20" s="51"/>
      <c r="G20" s="54"/>
      <c r="H20" s="54" t="s">
        <v>31</v>
      </c>
      <c r="I20" s="54"/>
      <c r="J20" s="51"/>
      <c r="K20" s="51"/>
      <c r="L20" s="53">
        <f>M20*6+N20*0.5</f>
        <v>0</v>
      </c>
      <c r="M20" s="51">
        <f>MAX(0,M17-3)</f>
        <v>0</v>
      </c>
      <c r="N20" s="51">
        <f>IF(OR(M19=0,B4="No"),0,2)</f>
        <v>0</v>
      </c>
      <c r="O20" s="38"/>
      <c r="P20" s="38"/>
      <c r="Q20" s="38"/>
      <c r="R20" s="38"/>
      <c r="S20" s="38"/>
      <c r="T20" s="38"/>
      <c r="U20" s="38"/>
      <c r="V20" s="38"/>
      <c r="W20" s="38"/>
      <c r="X20" s="38"/>
      <c r="Y20" s="38"/>
    </row>
    <row r="21" spans="1:25" ht="42.75" customHeight="1" x14ac:dyDescent="0.45">
      <c r="A21" s="51"/>
      <c r="B21" s="51"/>
      <c r="C21" s="51"/>
      <c r="D21" s="51"/>
      <c r="E21" s="178" t="s">
        <v>32</v>
      </c>
      <c r="F21" s="178"/>
      <c r="G21" s="178"/>
      <c r="H21" s="178"/>
      <c r="I21" s="178"/>
      <c r="J21" s="178"/>
      <c r="K21" s="178"/>
      <c r="L21" s="55"/>
      <c r="M21" s="55"/>
      <c r="N21" s="55"/>
      <c r="O21" s="38"/>
      <c r="P21" s="38"/>
      <c r="Q21" s="38"/>
      <c r="R21" s="38"/>
      <c r="S21" s="38"/>
      <c r="T21" s="38"/>
      <c r="U21" s="38"/>
      <c r="V21" s="38"/>
      <c r="W21" s="38"/>
      <c r="X21" s="38"/>
      <c r="Y21" s="38"/>
    </row>
    <row r="22" spans="1:25" ht="62.25" customHeight="1" x14ac:dyDescent="0.45">
      <c r="A22" s="51"/>
      <c r="B22" s="51"/>
      <c r="C22" s="51"/>
      <c r="D22" s="51"/>
      <c r="E22" s="51"/>
      <c r="F22" s="51"/>
      <c r="G22" s="51"/>
      <c r="H22" s="51"/>
      <c r="I22" s="51"/>
      <c r="J22" s="179"/>
      <c r="K22" s="179"/>
      <c r="L22" s="179">
        <f>F43</f>
        <v>0</v>
      </c>
      <c r="M22" s="55"/>
      <c r="N22" s="51"/>
      <c r="O22" s="56"/>
      <c r="P22" s="56"/>
      <c r="Q22" s="57"/>
      <c r="R22" s="38"/>
      <c r="S22" s="38"/>
      <c r="T22" s="38"/>
      <c r="U22" s="38"/>
      <c r="V22" s="38"/>
      <c r="W22" s="38"/>
      <c r="X22" s="38"/>
      <c r="Y22" s="38"/>
    </row>
    <row r="23" spans="1:25" ht="17.350000000000001" customHeight="1" x14ac:dyDescent="0.45">
      <c r="A23" s="180"/>
      <c r="B23" s="180"/>
      <c r="C23" s="180"/>
      <c r="D23" s="180"/>
      <c r="E23" s="180"/>
      <c r="F23" s="51"/>
      <c r="G23" s="51"/>
      <c r="H23" s="51"/>
      <c r="I23" s="51"/>
      <c r="J23" s="179"/>
      <c r="K23" s="179"/>
      <c r="L23" s="179"/>
      <c r="M23" s="55"/>
      <c r="N23" s="51"/>
      <c r="O23" s="56"/>
      <c r="P23" s="56"/>
      <c r="Q23" s="57"/>
      <c r="R23" s="38"/>
      <c r="S23" s="38"/>
      <c r="T23" s="38"/>
      <c r="U23" s="38"/>
      <c r="V23" s="38"/>
      <c r="W23" s="38"/>
      <c r="X23" s="38"/>
      <c r="Y23" s="38"/>
    </row>
    <row r="24" spans="1:25" x14ac:dyDescent="0.45">
      <c r="A24" s="52"/>
      <c r="B24" s="52"/>
      <c r="C24" s="52"/>
      <c r="D24" s="52"/>
      <c r="E24" s="52"/>
      <c r="F24" s="58"/>
      <c r="G24" s="52"/>
      <c r="H24" s="52"/>
      <c r="I24" s="52"/>
      <c r="J24" s="58"/>
      <c r="K24" s="58"/>
      <c r="L24" s="58">
        <f>SUMIFS(E25:E74,D25:D74,$L$22)</f>
        <v>0</v>
      </c>
      <c r="M24" s="59"/>
      <c r="N24" s="38"/>
      <c r="O24" s="56">
        <v>2022</v>
      </c>
      <c r="P24" s="56"/>
      <c r="Q24" s="57"/>
      <c r="R24" s="38"/>
      <c r="S24" s="38"/>
      <c r="T24" s="38"/>
      <c r="U24" s="38"/>
      <c r="V24" s="38"/>
      <c r="W24" s="38"/>
      <c r="X24" s="38"/>
      <c r="Y24" s="38"/>
    </row>
    <row r="25" spans="1:25" x14ac:dyDescent="0.45">
      <c r="A25" s="58"/>
      <c r="B25" s="60"/>
      <c r="C25" s="60"/>
      <c r="D25" s="61"/>
      <c r="E25" s="58"/>
      <c r="F25" s="58"/>
      <c r="G25" s="52"/>
      <c r="H25" s="52"/>
      <c r="I25" s="52"/>
      <c r="J25" s="58"/>
      <c r="K25" s="55"/>
      <c r="L25" s="55"/>
      <c r="M25" s="59"/>
      <c r="N25" s="38"/>
      <c r="O25" s="56">
        <v>2021</v>
      </c>
      <c r="P25" s="56"/>
      <c r="Q25" s="57"/>
      <c r="R25" s="38"/>
      <c r="S25" s="38"/>
      <c r="T25" s="38"/>
      <c r="U25" s="38"/>
      <c r="V25" s="38"/>
      <c r="W25" s="38"/>
      <c r="X25" s="38"/>
      <c r="Y25" s="38"/>
    </row>
    <row r="26" spans="1:25" x14ac:dyDescent="0.45">
      <c r="A26" s="58"/>
      <c r="B26" s="60"/>
      <c r="C26" s="60"/>
      <c r="D26" s="61"/>
      <c r="E26" s="58"/>
      <c r="F26" s="58"/>
      <c r="G26" s="52"/>
      <c r="H26" s="52"/>
      <c r="I26" s="52"/>
      <c r="J26" s="58"/>
      <c r="K26" s="58"/>
      <c r="L26" s="58">
        <f t="shared" ref="L26" si="0">TRUNC(L24/365)</f>
        <v>0</v>
      </c>
      <c r="M26" s="59"/>
      <c r="N26" s="38"/>
      <c r="O26" s="56">
        <v>2020</v>
      </c>
      <c r="P26" s="56"/>
      <c r="Q26" s="57"/>
      <c r="R26" s="38"/>
      <c r="S26" s="38"/>
      <c r="T26" s="38"/>
      <c r="U26" s="38"/>
      <c r="V26" s="38"/>
      <c r="W26" s="38"/>
      <c r="X26" s="38"/>
      <c r="Y26" s="38"/>
    </row>
    <row r="27" spans="1:25" x14ac:dyDescent="0.45">
      <c r="A27" s="58"/>
      <c r="B27" s="60"/>
      <c r="C27" s="60"/>
      <c r="D27" s="61"/>
      <c r="E27" s="58"/>
      <c r="F27" s="58"/>
      <c r="G27" s="52"/>
      <c r="H27" s="52"/>
      <c r="I27" s="52"/>
      <c r="J27" s="58"/>
      <c r="K27" s="58"/>
      <c r="L27" s="58">
        <f t="shared" ref="L27" si="1">TRUNC((L24-365*L26)/30)</f>
        <v>0</v>
      </c>
      <c r="M27" s="59"/>
      <c r="N27" s="38"/>
      <c r="O27" s="56">
        <v>2019</v>
      </c>
      <c r="P27" s="56"/>
      <c r="Q27" s="57"/>
      <c r="R27" s="38"/>
      <c r="S27" s="38"/>
      <c r="T27" s="38"/>
      <c r="U27" s="38"/>
      <c r="V27" s="38"/>
      <c r="W27" s="38"/>
      <c r="X27" s="38"/>
      <c r="Y27" s="38"/>
    </row>
    <row r="28" spans="1:25" x14ac:dyDescent="0.45">
      <c r="A28" s="58"/>
      <c r="B28" s="62"/>
      <c r="C28" s="60"/>
      <c r="D28" s="61"/>
      <c r="E28" s="58"/>
      <c r="F28" s="58"/>
      <c r="G28" s="52"/>
      <c r="H28" s="52"/>
      <c r="I28" s="52"/>
      <c r="J28" s="58"/>
      <c r="K28" s="58"/>
      <c r="L28" s="58">
        <f t="shared" ref="L28" si="2">L24-L26*365-L27*30</f>
        <v>0</v>
      </c>
      <c r="M28" s="59"/>
      <c r="N28" s="38"/>
      <c r="O28" s="56">
        <v>2018</v>
      </c>
      <c r="P28" s="56"/>
      <c r="Q28" s="57"/>
      <c r="R28" s="38"/>
      <c r="S28" s="38"/>
      <c r="T28" s="38"/>
      <c r="U28" s="38"/>
      <c r="V28" s="38"/>
      <c r="W28" s="38"/>
      <c r="X28" s="38"/>
      <c r="Y28" s="38"/>
    </row>
    <row r="29" spans="1:25" x14ac:dyDescent="0.45">
      <c r="A29" s="58"/>
      <c r="B29" s="60"/>
      <c r="C29" s="60"/>
      <c r="D29" s="61"/>
      <c r="E29" s="58"/>
      <c r="F29" s="58"/>
      <c r="G29" s="63"/>
      <c r="H29" s="55"/>
      <c r="I29" s="52"/>
      <c r="J29" s="58"/>
      <c r="K29" s="55"/>
      <c r="L29" s="55"/>
      <c r="N29" s="38"/>
      <c r="O29" s="56">
        <v>2017</v>
      </c>
      <c r="P29" s="56"/>
      <c r="Q29" s="57"/>
      <c r="R29" s="38"/>
      <c r="S29" s="38"/>
      <c r="T29" s="38"/>
      <c r="U29" s="38"/>
      <c r="V29" s="38"/>
      <c r="W29" s="38"/>
      <c r="X29" s="38"/>
      <c r="Y29" s="38"/>
    </row>
    <row r="30" spans="1:25" x14ac:dyDescent="0.45">
      <c r="A30" s="58"/>
      <c r="B30" s="60"/>
      <c r="C30" s="60"/>
      <c r="D30" s="61"/>
      <c r="E30" s="58"/>
      <c r="F30" s="58"/>
      <c r="G30" s="52"/>
      <c r="H30" s="52"/>
      <c r="I30" s="52"/>
      <c r="J30" s="58"/>
      <c r="K30" s="55"/>
      <c r="L30" s="55"/>
      <c r="N30" s="38"/>
      <c r="O30" s="56">
        <v>2016</v>
      </c>
      <c r="P30" s="56"/>
      <c r="Q30" s="57"/>
      <c r="R30" s="38"/>
      <c r="S30" s="38"/>
      <c r="T30" s="38"/>
      <c r="U30" s="38"/>
      <c r="V30" s="38"/>
      <c r="W30" s="38"/>
      <c r="X30" s="38"/>
      <c r="Y30" s="38"/>
    </row>
    <row r="31" spans="1:25" x14ac:dyDescent="0.45">
      <c r="A31" s="58"/>
      <c r="B31" s="60"/>
      <c r="C31" s="60"/>
      <c r="D31" s="61"/>
      <c r="E31" s="58"/>
      <c r="F31" s="58"/>
      <c r="G31" s="52"/>
      <c r="H31" s="52"/>
      <c r="I31" s="52"/>
      <c r="J31" s="58"/>
      <c r="K31" s="58"/>
      <c r="L31" s="58">
        <f>L26*0.75</f>
        <v>0</v>
      </c>
      <c r="N31" s="38"/>
      <c r="O31" s="56">
        <v>2015</v>
      </c>
      <c r="P31" s="56"/>
      <c r="Q31" s="57"/>
      <c r="R31" s="38"/>
      <c r="S31" s="38"/>
      <c r="T31" s="38"/>
      <c r="U31" s="38"/>
      <c r="V31" s="38"/>
      <c r="W31" s="38"/>
      <c r="X31" s="38"/>
      <c r="Y31" s="38"/>
    </row>
    <row r="32" spans="1:25" x14ac:dyDescent="0.45">
      <c r="A32" s="58"/>
      <c r="B32" s="60"/>
      <c r="C32" s="60"/>
      <c r="D32" s="61"/>
      <c r="E32" s="58"/>
      <c r="F32" s="58"/>
      <c r="G32" s="52"/>
      <c r="H32" s="52"/>
      <c r="I32" s="52"/>
      <c r="J32" s="64"/>
      <c r="K32" s="64"/>
      <c r="L32" s="64">
        <f>L27*0.0625</f>
        <v>0</v>
      </c>
      <c r="N32" s="38"/>
      <c r="O32" s="56">
        <v>2014</v>
      </c>
      <c r="P32" s="56"/>
      <c r="Q32" s="57"/>
      <c r="R32" s="38"/>
      <c r="S32" s="38"/>
      <c r="T32" s="38"/>
      <c r="U32" s="38"/>
      <c r="V32" s="38"/>
      <c r="W32" s="38"/>
      <c r="X32" s="38"/>
      <c r="Y32" s="38"/>
    </row>
    <row r="33" spans="1:25" x14ac:dyDescent="0.45">
      <c r="A33" s="58"/>
      <c r="B33" s="60"/>
      <c r="C33" s="60"/>
      <c r="D33" s="61"/>
      <c r="E33" s="58"/>
      <c r="F33" s="58"/>
      <c r="G33" s="52"/>
      <c r="H33" s="52"/>
      <c r="I33" s="52"/>
      <c r="J33" s="58"/>
      <c r="K33" s="55"/>
      <c r="L33" s="55"/>
      <c r="N33" s="38"/>
      <c r="O33" s="56">
        <v>2013</v>
      </c>
      <c r="P33" s="56"/>
      <c r="Q33" s="57"/>
      <c r="R33" s="38"/>
      <c r="S33" s="38"/>
      <c r="T33" s="38"/>
      <c r="U33" s="38"/>
      <c r="V33" s="38"/>
      <c r="W33" s="38"/>
      <c r="X33" s="38"/>
      <c r="Y33" s="38"/>
    </row>
    <row r="34" spans="1:25" x14ac:dyDescent="0.45">
      <c r="A34" s="58"/>
      <c r="B34" s="60"/>
      <c r="C34" s="58"/>
      <c r="D34" s="61"/>
      <c r="E34" s="58"/>
      <c r="F34" s="58"/>
      <c r="G34" s="65"/>
      <c r="H34" s="65"/>
      <c r="I34" s="65"/>
      <c r="J34" s="182"/>
      <c r="K34" s="63"/>
      <c r="L34" s="55"/>
      <c r="N34" s="38"/>
      <c r="O34" s="56">
        <v>2012</v>
      </c>
      <c r="P34" s="56"/>
      <c r="Q34" s="57"/>
      <c r="R34" s="38"/>
      <c r="S34" s="38"/>
      <c r="T34" s="38"/>
      <c r="U34" s="38"/>
      <c r="V34" s="38"/>
      <c r="W34" s="38"/>
      <c r="X34" s="38"/>
      <c r="Y34" s="38"/>
    </row>
    <row r="35" spans="1:25" x14ac:dyDescent="0.45">
      <c r="A35" s="58"/>
      <c r="B35" s="60"/>
      <c r="C35" s="58"/>
      <c r="D35" s="61"/>
      <c r="E35" s="58"/>
      <c r="F35" s="58"/>
      <c r="G35" s="65"/>
      <c r="H35" s="65"/>
      <c r="I35" s="65"/>
      <c r="J35" s="182"/>
      <c r="K35" s="55"/>
      <c r="L35" s="55"/>
      <c r="M35" s="38"/>
      <c r="N35" s="66"/>
      <c r="O35" s="56">
        <v>2011</v>
      </c>
      <c r="P35" s="56"/>
      <c r="Q35" s="57"/>
      <c r="R35" s="38"/>
      <c r="S35" s="38"/>
      <c r="T35" s="38"/>
      <c r="U35" s="38"/>
      <c r="V35" s="38"/>
      <c r="W35" s="38"/>
      <c r="X35" s="38"/>
      <c r="Y35" s="38"/>
    </row>
    <row r="36" spans="1:25" x14ac:dyDescent="0.45">
      <c r="A36" s="58"/>
      <c r="B36" s="60"/>
      <c r="C36" s="58"/>
      <c r="D36" s="61"/>
      <c r="E36" s="58"/>
      <c r="F36" s="58"/>
      <c r="G36" s="58"/>
      <c r="H36" s="58"/>
      <c r="I36" s="58"/>
      <c r="J36" s="58"/>
      <c r="K36" s="55"/>
      <c r="L36" s="55"/>
      <c r="M36" s="38"/>
      <c r="N36" s="38"/>
      <c r="O36" s="56">
        <v>2010</v>
      </c>
      <c r="P36" s="56"/>
      <c r="Q36" s="57"/>
      <c r="R36" s="38"/>
      <c r="S36" s="38"/>
      <c r="T36" s="38"/>
      <c r="U36" s="38"/>
      <c r="V36" s="38"/>
      <c r="W36" s="38"/>
      <c r="X36" s="38"/>
      <c r="Y36" s="38"/>
    </row>
    <row r="37" spans="1:25" x14ac:dyDescent="0.45">
      <c r="A37" s="58"/>
      <c r="B37" s="60"/>
      <c r="C37" s="58"/>
      <c r="D37" s="61"/>
      <c r="E37" s="58"/>
      <c r="F37" s="58"/>
      <c r="G37" s="58"/>
      <c r="H37" s="58"/>
      <c r="I37" s="58"/>
      <c r="J37" s="67"/>
      <c r="K37" s="55"/>
      <c r="L37" s="55"/>
      <c r="M37" s="38"/>
      <c r="N37" s="38"/>
      <c r="O37" s="56">
        <v>2009</v>
      </c>
      <c r="P37" s="56"/>
      <c r="Q37" s="57"/>
      <c r="R37" s="38"/>
      <c r="S37" s="38"/>
      <c r="T37" s="38"/>
      <c r="U37" s="38"/>
      <c r="V37" s="38"/>
      <c r="W37" s="38"/>
      <c r="X37" s="38"/>
      <c r="Y37" s="38"/>
    </row>
    <row r="38" spans="1:25" x14ac:dyDescent="0.45">
      <c r="A38" s="58"/>
      <c r="B38" s="60"/>
      <c r="C38" s="58"/>
      <c r="D38" s="61"/>
      <c r="E38" s="58"/>
      <c r="F38" s="58"/>
      <c r="G38" s="58"/>
      <c r="H38" s="58"/>
      <c r="I38" s="58"/>
      <c r="J38" s="58"/>
      <c r="K38" s="55"/>
      <c r="L38" s="55"/>
      <c r="M38" s="38"/>
      <c r="N38" s="38"/>
      <c r="O38" s="56">
        <v>2008</v>
      </c>
      <c r="P38" s="56"/>
      <c r="Q38" s="57"/>
      <c r="R38" s="38"/>
      <c r="S38" s="38"/>
      <c r="T38" s="38"/>
      <c r="U38" s="38"/>
      <c r="V38" s="38"/>
      <c r="W38" s="38"/>
      <c r="X38" s="38"/>
      <c r="Y38" s="38"/>
    </row>
    <row r="39" spans="1:25" x14ac:dyDescent="0.45">
      <c r="A39" s="58"/>
      <c r="B39" s="60"/>
      <c r="C39" s="58"/>
      <c r="D39" s="61"/>
      <c r="E39" s="58"/>
      <c r="F39" s="58"/>
      <c r="G39" s="58"/>
      <c r="H39" s="58"/>
      <c r="I39" s="58"/>
      <c r="J39" s="58"/>
      <c r="K39" s="55"/>
      <c r="L39" s="38"/>
      <c r="M39" s="38"/>
      <c r="N39" s="38"/>
      <c r="O39" s="56">
        <v>2007</v>
      </c>
      <c r="P39" s="56"/>
      <c r="Q39" s="57"/>
      <c r="R39" s="38"/>
      <c r="S39" s="38"/>
      <c r="T39" s="38"/>
      <c r="U39" s="38"/>
      <c r="V39" s="38"/>
      <c r="W39" s="38"/>
      <c r="X39" s="38"/>
      <c r="Y39" s="38"/>
    </row>
    <row r="40" spans="1:25" x14ac:dyDescent="0.45">
      <c r="A40" s="58"/>
      <c r="B40" s="58"/>
      <c r="C40" s="58"/>
      <c r="D40" s="61"/>
      <c r="E40" s="58"/>
      <c r="F40" s="58"/>
      <c r="G40" s="58"/>
      <c r="H40" s="58"/>
      <c r="I40" s="58"/>
      <c r="J40" s="58"/>
      <c r="K40" s="55"/>
      <c r="L40" s="38"/>
      <c r="M40" s="38"/>
      <c r="N40" s="38"/>
      <c r="O40" s="56">
        <v>2006</v>
      </c>
      <c r="P40" s="56"/>
      <c r="Q40" s="57"/>
      <c r="R40" s="38"/>
      <c r="S40" s="38"/>
      <c r="T40" s="38"/>
      <c r="U40" s="38"/>
      <c r="V40" s="38"/>
      <c r="W40" s="38"/>
      <c r="X40" s="38"/>
      <c r="Y40" s="38"/>
    </row>
    <row r="41" spans="1:25" x14ac:dyDescent="0.45">
      <c r="A41" s="58"/>
      <c r="B41" s="58"/>
      <c r="C41" s="58"/>
      <c r="D41" s="61"/>
      <c r="E41" s="58"/>
      <c r="F41" s="55"/>
      <c r="G41" s="58"/>
      <c r="H41" s="58"/>
      <c r="I41" s="58"/>
      <c r="J41" s="58"/>
      <c r="K41" s="55"/>
      <c r="L41" s="38"/>
      <c r="M41" s="38"/>
      <c r="N41" s="38"/>
      <c r="O41" s="56">
        <v>2005</v>
      </c>
      <c r="P41" s="56"/>
      <c r="Q41" s="57"/>
      <c r="R41" s="38"/>
      <c r="S41" s="38"/>
      <c r="T41" s="38"/>
      <c r="U41" s="38"/>
      <c r="V41" s="38"/>
      <c r="W41" s="38"/>
      <c r="X41" s="38"/>
      <c r="Y41" s="38"/>
    </row>
    <row r="42" spans="1:25" x14ac:dyDescent="0.45">
      <c r="A42" s="58"/>
      <c r="B42" s="58"/>
      <c r="C42" s="58"/>
      <c r="D42" s="61"/>
      <c r="E42" s="58"/>
      <c r="F42" s="58"/>
      <c r="G42" s="58"/>
      <c r="H42" s="58"/>
      <c r="I42" s="58"/>
      <c r="J42" s="58"/>
      <c r="K42" s="55"/>
      <c r="L42" s="38"/>
      <c r="M42" s="38"/>
      <c r="N42" s="38"/>
      <c r="O42" s="56">
        <v>2004</v>
      </c>
      <c r="P42" s="56"/>
      <c r="Q42" s="57"/>
      <c r="R42" s="38"/>
      <c r="S42" s="38"/>
      <c r="T42" s="38"/>
      <c r="U42" s="38"/>
      <c r="V42" s="38"/>
      <c r="W42" s="38"/>
      <c r="X42" s="38"/>
      <c r="Y42" s="38"/>
    </row>
    <row r="43" spans="1:25" x14ac:dyDescent="0.45">
      <c r="A43" s="58"/>
      <c r="B43" s="58"/>
      <c r="C43" s="58"/>
      <c r="D43" s="61"/>
      <c r="E43" s="58"/>
      <c r="F43" s="58"/>
      <c r="G43" s="58"/>
      <c r="H43" s="58"/>
      <c r="I43" s="58"/>
      <c r="J43" s="58"/>
      <c r="K43" s="55"/>
      <c r="L43" s="38"/>
      <c r="M43" s="38"/>
      <c r="N43" s="38"/>
      <c r="O43" s="56">
        <v>2003</v>
      </c>
      <c r="P43" s="56"/>
      <c r="Q43" s="57"/>
      <c r="R43" s="38"/>
      <c r="S43" s="38"/>
      <c r="T43" s="38"/>
      <c r="U43" s="38"/>
      <c r="V43" s="38"/>
      <c r="W43" s="38"/>
      <c r="X43" s="38"/>
      <c r="Y43" s="38"/>
    </row>
    <row r="44" spans="1:25" x14ac:dyDescent="0.45">
      <c r="A44" s="58"/>
      <c r="B44" s="58"/>
      <c r="C44" s="58"/>
      <c r="D44" s="61"/>
      <c r="E44" s="58"/>
      <c r="F44" s="58"/>
      <c r="G44" s="58"/>
      <c r="H44" s="58"/>
      <c r="I44" s="58"/>
      <c r="J44" s="58"/>
      <c r="K44" s="55"/>
      <c r="L44" s="38"/>
      <c r="M44" s="38"/>
      <c r="N44" s="38"/>
      <c r="O44" s="56">
        <v>2002</v>
      </c>
      <c r="P44" s="56"/>
      <c r="Q44" s="57"/>
      <c r="R44" s="38"/>
      <c r="S44" s="38"/>
      <c r="T44" s="38"/>
      <c r="U44" s="38"/>
      <c r="V44" s="38"/>
      <c r="W44" s="38"/>
      <c r="X44" s="38"/>
      <c r="Y44" s="38"/>
    </row>
    <row r="45" spans="1:25" x14ac:dyDescent="0.45">
      <c r="A45" s="58"/>
      <c r="B45" s="58"/>
      <c r="C45" s="58"/>
      <c r="D45" s="61"/>
      <c r="E45" s="58"/>
      <c r="F45" s="58"/>
      <c r="G45" s="58"/>
      <c r="H45" s="58"/>
      <c r="I45" s="58"/>
      <c r="J45" s="58"/>
      <c r="K45" s="55"/>
      <c r="L45" s="38"/>
      <c r="M45" s="38"/>
      <c r="N45" s="38"/>
      <c r="O45" s="56">
        <v>2001</v>
      </c>
      <c r="P45" s="56"/>
      <c r="Q45" s="57"/>
      <c r="R45" s="38"/>
      <c r="S45" s="38"/>
      <c r="T45" s="38"/>
      <c r="U45" s="38"/>
      <c r="V45" s="38"/>
      <c r="W45" s="38"/>
      <c r="X45" s="38"/>
      <c r="Y45" s="38"/>
    </row>
    <row r="46" spans="1:25" x14ac:dyDescent="0.45">
      <c r="A46" s="58"/>
      <c r="B46" s="58"/>
      <c r="C46" s="58"/>
      <c r="D46" s="61"/>
      <c r="E46" s="58"/>
      <c r="F46" s="58"/>
      <c r="G46" s="58"/>
      <c r="H46" s="58"/>
      <c r="I46" s="58"/>
      <c r="J46" s="58"/>
      <c r="K46" s="55"/>
      <c r="L46" s="38"/>
      <c r="M46" s="38"/>
      <c r="N46" s="38"/>
      <c r="O46" s="56">
        <v>2000</v>
      </c>
      <c r="P46" s="56"/>
      <c r="Q46" s="57"/>
      <c r="R46" s="38"/>
      <c r="S46" s="38"/>
      <c r="T46" s="38"/>
      <c r="U46" s="38"/>
      <c r="V46" s="38"/>
      <c r="W46" s="38"/>
      <c r="X46" s="38"/>
      <c r="Y46" s="38"/>
    </row>
    <row r="47" spans="1:25" x14ac:dyDescent="0.45">
      <c r="A47" s="58"/>
      <c r="B47" s="58"/>
      <c r="C47" s="58"/>
      <c r="D47" s="61"/>
      <c r="E47" s="58"/>
      <c r="F47" s="58"/>
      <c r="G47" s="58"/>
      <c r="H47" s="58"/>
      <c r="I47" s="58"/>
      <c r="J47" s="58"/>
      <c r="K47" s="55"/>
      <c r="L47" s="38"/>
      <c r="M47" s="38"/>
      <c r="N47" s="38"/>
      <c r="O47" s="56">
        <v>1999</v>
      </c>
      <c r="P47" s="56"/>
      <c r="Q47" s="57"/>
      <c r="R47" s="38"/>
      <c r="S47" s="38"/>
      <c r="T47" s="38"/>
      <c r="U47" s="38"/>
      <c r="V47" s="38"/>
      <c r="W47" s="38"/>
      <c r="X47" s="38"/>
      <c r="Y47" s="38"/>
    </row>
    <row r="48" spans="1:25" x14ac:dyDescent="0.45">
      <c r="A48" s="58"/>
      <c r="B48" s="58"/>
      <c r="C48" s="58"/>
      <c r="D48" s="61"/>
      <c r="E48" s="58"/>
      <c r="F48" s="58"/>
      <c r="G48" s="58"/>
      <c r="H48" s="58"/>
      <c r="I48" s="58"/>
      <c r="J48" s="58"/>
      <c r="K48" s="55"/>
      <c r="L48" s="38"/>
      <c r="M48" s="38"/>
      <c r="N48" s="38"/>
      <c r="O48" s="56">
        <v>1998</v>
      </c>
      <c r="P48" s="56"/>
      <c r="Q48" s="57"/>
      <c r="R48" s="38"/>
      <c r="S48" s="38"/>
      <c r="T48" s="38"/>
      <c r="U48" s="38"/>
      <c r="V48" s="38"/>
      <c r="W48" s="38"/>
      <c r="X48" s="38"/>
      <c r="Y48" s="38"/>
    </row>
    <row r="49" spans="1:25" x14ac:dyDescent="0.45">
      <c r="A49" s="58"/>
      <c r="B49" s="58"/>
      <c r="C49" s="58"/>
      <c r="D49" s="61"/>
      <c r="E49" s="58"/>
      <c r="F49" s="58"/>
      <c r="G49" s="58"/>
      <c r="H49" s="58"/>
      <c r="I49" s="58"/>
      <c r="J49" s="58"/>
      <c r="K49" s="55"/>
      <c r="L49" s="38"/>
      <c r="M49" s="38"/>
      <c r="N49" s="38"/>
      <c r="O49" s="56">
        <v>1997</v>
      </c>
      <c r="P49" s="56"/>
      <c r="Q49" s="57"/>
      <c r="R49" s="38"/>
      <c r="S49" s="38"/>
      <c r="T49" s="38"/>
      <c r="U49" s="38"/>
      <c r="V49" s="38"/>
      <c r="W49" s="38"/>
      <c r="X49" s="38"/>
      <c r="Y49" s="38"/>
    </row>
    <row r="50" spans="1:25" x14ac:dyDescent="0.45">
      <c r="A50" s="58"/>
      <c r="B50" s="58"/>
      <c r="C50" s="58"/>
      <c r="D50" s="61"/>
      <c r="E50" s="58"/>
      <c r="F50" s="58"/>
      <c r="G50" s="58"/>
      <c r="H50" s="58"/>
      <c r="I50" s="58"/>
      <c r="J50" s="58"/>
      <c r="K50" s="55"/>
      <c r="L50" s="38"/>
      <c r="M50" s="38"/>
      <c r="N50" s="38"/>
      <c r="O50" s="56">
        <v>1996</v>
      </c>
      <c r="P50" s="56"/>
      <c r="Q50" s="57"/>
      <c r="R50" s="38"/>
      <c r="S50" s="38"/>
      <c r="T50" s="38"/>
      <c r="U50" s="38"/>
      <c r="V50" s="38"/>
      <c r="W50" s="38"/>
      <c r="X50" s="38"/>
      <c r="Y50" s="38"/>
    </row>
    <row r="51" spans="1:25" x14ac:dyDescent="0.45">
      <c r="A51" s="58"/>
      <c r="B51" s="58"/>
      <c r="C51" s="58"/>
      <c r="D51" s="61"/>
      <c r="E51" s="58"/>
      <c r="F51" s="58"/>
      <c r="G51" s="58"/>
      <c r="H51" s="58"/>
      <c r="I51" s="58"/>
      <c r="J51" s="58"/>
      <c r="K51" s="55"/>
      <c r="L51" s="38"/>
      <c r="M51" s="38"/>
      <c r="N51" s="38"/>
      <c r="O51" s="56">
        <v>1995</v>
      </c>
      <c r="P51" s="56"/>
      <c r="Q51" s="57"/>
      <c r="R51" s="38"/>
      <c r="S51" s="38"/>
      <c r="T51" s="38"/>
      <c r="U51" s="38"/>
      <c r="V51" s="38"/>
      <c r="W51" s="38"/>
      <c r="X51" s="38"/>
      <c r="Y51" s="38"/>
    </row>
    <row r="52" spans="1:25" x14ac:dyDescent="0.45">
      <c r="A52" s="58"/>
      <c r="B52" s="58"/>
      <c r="C52" s="58"/>
      <c r="D52" s="61"/>
      <c r="E52" s="58"/>
      <c r="F52" s="58"/>
      <c r="G52" s="58"/>
      <c r="H52" s="58"/>
      <c r="I52" s="58"/>
      <c r="J52" s="58"/>
      <c r="K52" s="55"/>
      <c r="L52" s="38"/>
      <c r="M52" s="38"/>
      <c r="N52" s="38"/>
      <c r="O52" s="56">
        <v>1994</v>
      </c>
      <c r="P52" s="56"/>
      <c r="Q52" s="57"/>
      <c r="R52" s="38"/>
      <c r="S52" s="38"/>
      <c r="T52" s="38"/>
      <c r="U52" s="38"/>
      <c r="V52" s="38"/>
      <c r="W52" s="38"/>
      <c r="X52" s="38"/>
      <c r="Y52" s="38"/>
    </row>
    <row r="53" spans="1:25" x14ac:dyDescent="0.45">
      <c r="A53" s="58"/>
      <c r="B53" s="58"/>
      <c r="C53" s="58"/>
      <c r="D53" s="61"/>
      <c r="E53" s="58"/>
      <c r="F53" s="58"/>
      <c r="G53" s="58"/>
      <c r="H53" s="58"/>
      <c r="I53" s="58"/>
      <c r="J53" s="58"/>
      <c r="K53" s="55"/>
      <c r="L53" s="38"/>
      <c r="M53" s="38"/>
      <c r="N53" s="38"/>
      <c r="O53" s="56">
        <v>1993</v>
      </c>
      <c r="P53" s="56"/>
      <c r="Q53" s="57"/>
      <c r="R53" s="38"/>
      <c r="S53" s="38"/>
      <c r="T53" s="38"/>
      <c r="U53" s="38"/>
      <c r="V53" s="38"/>
      <c r="W53" s="38"/>
      <c r="X53" s="38"/>
      <c r="Y53" s="38"/>
    </row>
    <row r="54" spans="1:25" x14ac:dyDescent="0.45">
      <c r="A54" s="58"/>
      <c r="B54" s="58"/>
      <c r="C54" s="58"/>
      <c r="D54" s="61"/>
      <c r="E54" s="58"/>
      <c r="F54" s="58"/>
      <c r="G54" s="58"/>
      <c r="H54" s="58"/>
      <c r="I54" s="58"/>
      <c r="J54" s="58"/>
      <c r="K54" s="55"/>
      <c r="L54" s="38"/>
      <c r="M54" s="38"/>
      <c r="N54" s="38"/>
      <c r="O54" s="56">
        <v>1992</v>
      </c>
      <c r="P54" s="56"/>
      <c r="Q54" s="57"/>
      <c r="R54" s="38"/>
      <c r="S54" s="38"/>
      <c r="T54" s="38"/>
      <c r="U54" s="38"/>
      <c r="V54" s="38"/>
      <c r="W54" s="38"/>
      <c r="X54" s="38"/>
      <c r="Y54" s="38"/>
    </row>
    <row r="55" spans="1:25" x14ac:dyDescent="0.45">
      <c r="A55" s="58"/>
      <c r="B55" s="58"/>
      <c r="C55" s="58"/>
      <c r="D55" s="61"/>
      <c r="E55" s="58"/>
      <c r="F55" s="58"/>
      <c r="G55" s="58"/>
      <c r="H55" s="58"/>
      <c r="I55" s="58"/>
      <c r="J55" s="58"/>
      <c r="K55" s="55"/>
      <c r="L55" s="38"/>
      <c r="M55" s="38"/>
      <c r="N55" s="38"/>
      <c r="O55" s="56">
        <v>1991</v>
      </c>
      <c r="P55" s="56"/>
      <c r="Q55" s="57"/>
      <c r="R55" s="38"/>
      <c r="S55" s="38"/>
      <c r="T55" s="38"/>
      <c r="U55" s="38"/>
      <c r="V55" s="38"/>
      <c r="W55" s="38"/>
      <c r="X55" s="38"/>
      <c r="Y55" s="38"/>
    </row>
    <row r="56" spans="1:25" x14ac:dyDescent="0.45">
      <c r="A56" s="58"/>
      <c r="B56" s="58"/>
      <c r="C56" s="58"/>
      <c r="D56" s="61"/>
      <c r="E56" s="58"/>
      <c r="F56" s="58"/>
      <c r="G56" s="58"/>
      <c r="H56" s="58"/>
      <c r="I56" s="58"/>
      <c r="J56" s="58"/>
      <c r="K56" s="55"/>
      <c r="L56" s="38"/>
      <c r="M56" s="38"/>
      <c r="N56" s="38"/>
      <c r="O56" s="56">
        <v>1990</v>
      </c>
      <c r="P56" s="56"/>
      <c r="Q56" s="57"/>
      <c r="R56" s="38"/>
      <c r="S56" s="38"/>
      <c r="T56" s="38"/>
      <c r="U56" s="38"/>
      <c r="V56" s="38"/>
      <c r="W56" s="38"/>
      <c r="X56" s="38"/>
      <c r="Y56" s="38"/>
    </row>
    <row r="57" spans="1:25" x14ac:dyDescent="0.45">
      <c r="A57" s="58"/>
      <c r="B57" s="58"/>
      <c r="C57" s="58"/>
      <c r="D57" s="61"/>
      <c r="E57" s="58"/>
      <c r="F57" s="58"/>
      <c r="G57" s="58"/>
      <c r="H57" s="58"/>
      <c r="I57" s="58"/>
      <c r="J57" s="58"/>
      <c r="K57" s="55"/>
      <c r="L57" s="38"/>
      <c r="M57" s="38"/>
      <c r="N57" s="38"/>
      <c r="O57" s="56">
        <v>1989</v>
      </c>
      <c r="P57" s="56"/>
      <c r="Q57" s="57"/>
      <c r="R57" s="38"/>
      <c r="S57" s="38"/>
      <c r="T57" s="38"/>
      <c r="U57" s="38"/>
      <c r="V57" s="38"/>
      <c r="W57" s="38"/>
      <c r="X57" s="38"/>
      <c r="Y57" s="38"/>
    </row>
    <row r="58" spans="1:25" x14ac:dyDescent="0.45">
      <c r="A58" s="58"/>
      <c r="B58" s="55"/>
      <c r="C58" s="55"/>
      <c r="D58" s="61"/>
      <c r="E58" s="58"/>
      <c r="F58" s="55"/>
      <c r="G58" s="55"/>
      <c r="H58" s="55"/>
      <c r="I58" s="55"/>
      <c r="J58" s="55"/>
      <c r="K58" s="55"/>
      <c r="L58" s="38"/>
      <c r="M58" s="38"/>
      <c r="N58" s="38"/>
      <c r="O58" s="56">
        <v>1988</v>
      </c>
      <c r="P58" s="56"/>
      <c r="Q58" s="57"/>
      <c r="R58" s="38"/>
      <c r="S58" s="38"/>
      <c r="T58" s="38"/>
      <c r="U58" s="38"/>
      <c r="V58" s="38"/>
      <c r="W58" s="38"/>
      <c r="X58" s="38"/>
      <c r="Y58" s="38"/>
    </row>
    <row r="59" spans="1:25" x14ac:dyDescent="0.45">
      <c r="A59" s="58"/>
      <c r="B59" s="55"/>
      <c r="C59" s="55"/>
      <c r="D59" s="61"/>
      <c r="E59" s="58"/>
      <c r="F59" s="55"/>
      <c r="G59" s="55"/>
      <c r="H59" s="55"/>
      <c r="I59" s="55"/>
      <c r="J59" s="55"/>
      <c r="K59" s="55"/>
      <c r="L59" s="38"/>
      <c r="M59" s="38"/>
      <c r="N59" s="38"/>
      <c r="O59" s="56">
        <v>1987</v>
      </c>
      <c r="P59" s="56"/>
      <c r="Q59" s="57"/>
      <c r="R59" s="38"/>
      <c r="S59" s="38"/>
      <c r="T59" s="38"/>
      <c r="U59" s="38"/>
      <c r="V59" s="38"/>
      <c r="W59" s="38"/>
      <c r="X59" s="38"/>
      <c r="Y59" s="38"/>
    </row>
    <row r="60" spans="1:25" x14ac:dyDescent="0.45">
      <c r="A60" s="58"/>
      <c r="B60" s="55"/>
      <c r="C60" s="55"/>
      <c r="D60" s="61"/>
      <c r="E60" s="58"/>
      <c r="F60" s="55"/>
      <c r="G60" s="55"/>
      <c r="H60" s="55"/>
      <c r="I60" s="55"/>
      <c r="J60" s="55"/>
      <c r="K60" s="55"/>
      <c r="L60" s="38"/>
      <c r="M60" s="38"/>
      <c r="N60" s="38"/>
      <c r="O60" s="56">
        <v>1986</v>
      </c>
      <c r="P60" s="56"/>
      <c r="Q60" s="57"/>
      <c r="R60" s="38"/>
      <c r="S60" s="38"/>
      <c r="T60" s="38"/>
      <c r="U60" s="38"/>
      <c r="V60" s="38"/>
      <c r="W60" s="38"/>
      <c r="X60" s="38"/>
      <c r="Y60" s="38"/>
    </row>
    <row r="61" spans="1:25" x14ac:dyDescent="0.45">
      <c r="A61" s="58"/>
      <c r="B61" s="55"/>
      <c r="C61" s="55"/>
      <c r="D61" s="61"/>
      <c r="E61" s="58"/>
      <c r="F61" s="55"/>
      <c r="G61" s="55"/>
      <c r="H61" s="55"/>
      <c r="I61" s="55"/>
      <c r="J61" s="55"/>
      <c r="K61" s="55"/>
      <c r="L61" s="38"/>
      <c r="M61" s="38"/>
      <c r="N61" s="38"/>
      <c r="O61" s="56">
        <v>1985</v>
      </c>
      <c r="P61" s="56"/>
      <c r="Q61" s="57"/>
      <c r="R61" s="38"/>
      <c r="S61" s="38"/>
      <c r="T61" s="38"/>
      <c r="U61" s="38"/>
      <c r="V61" s="38"/>
      <c r="W61" s="38"/>
      <c r="X61" s="38"/>
      <c r="Y61" s="38"/>
    </row>
    <row r="62" spans="1:25" x14ac:dyDescent="0.45">
      <c r="A62" s="58"/>
      <c r="B62" s="55"/>
      <c r="C62" s="55"/>
      <c r="D62" s="61"/>
      <c r="E62" s="58"/>
      <c r="F62" s="55"/>
      <c r="G62" s="55"/>
      <c r="H62" s="55"/>
      <c r="I62" s="55"/>
      <c r="J62" s="55"/>
      <c r="K62" s="55"/>
      <c r="L62" s="38"/>
      <c r="M62" s="38"/>
      <c r="N62" s="38"/>
      <c r="O62" s="56"/>
      <c r="P62" s="56"/>
      <c r="Q62" s="57"/>
      <c r="R62" s="38"/>
      <c r="S62" s="38"/>
      <c r="T62" s="38"/>
      <c r="U62" s="38"/>
      <c r="V62" s="38"/>
      <c r="W62" s="38"/>
      <c r="X62" s="38"/>
      <c r="Y62" s="38"/>
    </row>
    <row r="63" spans="1:25" x14ac:dyDescent="0.45">
      <c r="A63" s="58"/>
      <c r="B63" s="55"/>
      <c r="C63" s="55"/>
      <c r="D63" s="61"/>
      <c r="E63" s="58"/>
      <c r="F63" s="55"/>
      <c r="G63" s="55"/>
      <c r="H63" s="55"/>
      <c r="I63" s="55"/>
      <c r="J63" s="55"/>
      <c r="K63" s="55"/>
      <c r="L63" s="38"/>
      <c r="M63" s="38"/>
      <c r="N63" s="38"/>
      <c r="O63" s="56"/>
      <c r="P63" s="56"/>
      <c r="Q63" s="57"/>
      <c r="R63" s="38"/>
      <c r="S63" s="38"/>
      <c r="T63" s="38"/>
      <c r="U63" s="38"/>
      <c r="V63" s="38"/>
      <c r="W63" s="38"/>
      <c r="X63" s="38"/>
      <c r="Y63" s="38"/>
    </row>
    <row r="64" spans="1:25" x14ac:dyDescent="0.45">
      <c r="A64" s="58"/>
      <c r="B64" s="55"/>
      <c r="C64" s="55"/>
      <c r="D64" s="61"/>
      <c r="E64" s="58"/>
      <c r="F64" s="55"/>
      <c r="G64" s="55"/>
      <c r="H64" s="55"/>
      <c r="I64" s="55"/>
      <c r="J64" s="55"/>
      <c r="K64" s="55"/>
      <c r="L64" s="38"/>
      <c r="M64" s="38"/>
      <c r="N64" s="38"/>
      <c r="O64" s="56"/>
      <c r="P64" s="56"/>
      <c r="Q64" s="57"/>
      <c r="R64" s="38"/>
      <c r="S64" s="38"/>
      <c r="T64" s="38"/>
      <c r="U64" s="38"/>
      <c r="V64" s="38"/>
      <c r="W64" s="38"/>
      <c r="X64" s="38"/>
      <c r="Y64" s="38"/>
    </row>
    <row r="65" spans="1:25" x14ac:dyDescent="0.45">
      <c r="A65" s="58"/>
      <c r="B65" s="55"/>
      <c r="C65" s="55"/>
      <c r="D65" s="61"/>
      <c r="E65" s="58"/>
      <c r="F65" s="55"/>
      <c r="G65" s="55"/>
      <c r="H65" s="55"/>
      <c r="I65" s="55"/>
      <c r="J65" s="55"/>
      <c r="K65" s="55"/>
      <c r="L65" s="38"/>
      <c r="M65" s="38"/>
      <c r="N65" s="38"/>
      <c r="O65" s="56"/>
      <c r="P65" s="56"/>
      <c r="Q65" s="57"/>
      <c r="R65" s="38"/>
      <c r="S65" s="38"/>
      <c r="T65" s="38"/>
      <c r="U65" s="38"/>
      <c r="V65" s="38"/>
      <c r="W65" s="38"/>
      <c r="X65" s="38"/>
      <c r="Y65" s="38"/>
    </row>
    <row r="66" spans="1:25" x14ac:dyDescent="0.45">
      <c r="A66" s="58"/>
      <c r="B66" s="55"/>
      <c r="C66" s="55"/>
      <c r="D66" s="61"/>
      <c r="E66" s="58"/>
      <c r="F66" s="55"/>
      <c r="G66" s="55"/>
      <c r="H66" s="55"/>
      <c r="I66" s="55"/>
      <c r="J66" s="55"/>
      <c r="K66" s="55"/>
      <c r="L66" s="38"/>
      <c r="M66" s="38"/>
      <c r="N66" s="38"/>
      <c r="O66" s="56"/>
      <c r="P66" s="56"/>
      <c r="Q66" s="57"/>
      <c r="R66" s="38"/>
      <c r="S66" s="38"/>
      <c r="T66" s="38"/>
      <c r="U66" s="38"/>
      <c r="V66" s="38"/>
      <c r="W66" s="38"/>
      <c r="X66" s="38"/>
      <c r="Y66" s="38"/>
    </row>
    <row r="67" spans="1:25" x14ac:dyDescent="0.45">
      <c r="A67" s="58"/>
      <c r="B67" s="55"/>
      <c r="C67" s="55"/>
      <c r="D67" s="61"/>
      <c r="E67" s="58"/>
      <c r="F67" s="55"/>
      <c r="G67" s="55"/>
      <c r="H67" s="55"/>
      <c r="I67" s="55"/>
      <c r="J67" s="55"/>
      <c r="K67" s="55"/>
      <c r="L67" s="38"/>
      <c r="M67" s="38"/>
      <c r="N67" s="38"/>
      <c r="O67" s="56"/>
      <c r="P67" s="56"/>
      <c r="Q67" s="57"/>
      <c r="R67" s="38"/>
      <c r="S67" s="38"/>
      <c r="T67" s="38"/>
      <c r="U67" s="38"/>
      <c r="V67" s="38"/>
      <c r="W67" s="38"/>
      <c r="X67" s="38"/>
      <c r="Y67" s="38"/>
    </row>
    <row r="68" spans="1:25" x14ac:dyDescent="0.45">
      <c r="A68" s="58"/>
      <c r="B68" s="55"/>
      <c r="C68" s="55"/>
      <c r="D68" s="61"/>
      <c r="E68" s="58"/>
      <c r="F68" s="55"/>
      <c r="G68" s="55"/>
      <c r="H68" s="55"/>
      <c r="I68" s="55"/>
      <c r="J68" s="55"/>
      <c r="K68" s="55"/>
      <c r="L68" s="38"/>
      <c r="M68" s="38"/>
      <c r="N68" s="38"/>
      <c r="O68" s="56"/>
      <c r="P68" s="56"/>
      <c r="Q68" s="57"/>
      <c r="R68" s="38"/>
      <c r="S68" s="38"/>
      <c r="T68" s="38"/>
      <c r="U68" s="38"/>
      <c r="V68" s="38"/>
      <c r="W68" s="38"/>
      <c r="X68" s="38"/>
      <c r="Y68" s="38"/>
    </row>
    <row r="69" spans="1:25" x14ac:dyDescent="0.45">
      <c r="A69" s="58"/>
      <c r="B69" s="55"/>
      <c r="C69" s="55"/>
      <c r="D69" s="61"/>
      <c r="E69" s="58"/>
      <c r="F69" s="55"/>
      <c r="G69" s="55"/>
      <c r="H69" s="55"/>
      <c r="I69" s="55"/>
      <c r="J69" s="55"/>
      <c r="K69" s="55"/>
      <c r="L69" s="38"/>
      <c r="M69" s="38"/>
      <c r="N69" s="38"/>
      <c r="O69" s="56"/>
      <c r="P69" s="56"/>
      <c r="Q69" s="57"/>
      <c r="R69" s="38"/>
      <c r="S69" s="38"/>
      <c r="T69" s="38"/>
      <c r="U69" s="38"/>
      <c r="V69" s="38"/>
      <c r="W69" s="38"/>
      <c r="X69" s="38"/>
      <c r="Y69" s="38"/>
    </row>
    <row r="70" spans="1:25" x14ac:dyDescent="0.45">
      <c r="A70" s="58"/>
      <c r="B70" s="55"/>
      <c r="C70" s="55"/>
      <c r="D70" s="61"/>
      <c r="E70" s="58"/>
      <c r="F70" s="55"/>
      <c r="G70" s="55"/>
      <c r="H70" s="55"/>
      <c r="I70" s="55"/>
      <c r="J70" s="55"/>
      <c r="K70" s="55"/>
      <c r="L70" s="38"/>
      <c r="M70" s="38"/>
      <c r="N70" s="38"/>
      <c r="O70" s="56"/>
      <c r="P70" s="56"/>
      <c r="Q70" s="57"/>
      <c r="R70" s="38"/>
      <c r="S70" s="38"/>
      <c r="T70" s="38"/>
      <c r="U70" s="38"/>
      <c r="V70" s="38"/>
      <c r="W70" s="38"/>
      <c r="X70" s="38"/>
      <c r="Y70" s="38"/>
    </row>
    <row r="71" spans="1:25" x14ac:dyDescent="0.45">
      <c r="A71" s="58"/>
      <c r="B71" s="55"/>
      <c r="C71" s="55"/>
      <c r="D71" s="61"/>
      <c r="E71" s="58"/>
      <c r="F71" s="55"/>
      <c r="G71" s="55"/>
      <c r="H71" s="55"/>
      <c r="I71" s="55"/>
      <c r="J71" s="55"/>
      <c r="K71" s="55"/>
      <c r="L71" s="38"/>
      <c r="M71" s="38"/>
      <c r="N71" s="38"/>
      <c r="O71" s="56"/>
      <c r="P71" s="56"/>
      <c r="Q71" s="57"/>
      <c r="R71" s="38"/>
      <c r="S71" s="38"/>
      <c r="T71" s="38"/>
      <c r="U71" s="38"/>
      <c r="V71" s="38"/>
      <c r="W71" s="38"/>
      <c r="X71" s="38"/>
      <c r="Y71" s="38"/>
    </row>
    <row r="72" spans="1:25" x14ac:dyDescent="0.45">
      <c r="A72" s="58"/>
      <c r="B72" s="55"/>
      <c r="C72" s="55"/>
      <c r="D72" s="61"/>
      <c r="E72" s="58"/>
      <c r="F72" s="55"/>
      <c r="G72" s="55"/>
      <c r="H72" s="55"/>
      <c r="I72" s="55"/>
      <c r="J72" s="55"/>
      <c r="K72" s="55"/>
      <c r="L72" s="38"/>
      <c r="M72" s="38"/>
      <c r="N72" s="38"/>
      <c r="O72" s="56"/>
      <c r="P72" s="56"/>
      <c r="Q72" s="57"/>
      <c r="R72" s="38"/>
      <c r="S72" s="38"/>
      <c r="T72" s="38"/>
      <c r="U72" s="38"/>
      <c r="V72" s="38"/>
      <c r="W72" s="38"/>
      <c r="X72" s="38"/>
      <c r="Y72" s="38"/>
    </row>
    <row r="73" spans="1:25" x14ac:dyDescent="0.45">
      <c r="A73" s="58"/>
      <c r="B73" s="55"/>
      <c r="C73" s="55"/>
      <c r="D73" s="61"/>
      <c r="E73" s="58"/>
      <c r="F73" s="55"/>
      <c r="G73" s="55"/>
      <c r="H73" s="55"/>
      <c r="I73" s="55"/>
      <c r="J73" s="55"/>
      <c r="K73" s="55"/>
      <c r="L73" s="38"/>
      <c r="M73" s="38"/>
      <c r="N73" s="38"/>
      <c r="O73" s="56"/>
      <c r="P73" s="56"/>
      <c r="Q73" s="57"/>
      <c r="R73" s="38"/>
      <c r="S73" s="38"/>
      <c r="T73" s="38"/>
      <c r="U73" s="38"/>
      <c r="V73" s="38"/>
      <c r="W73" s="38"/>
      <c r="X73" s="38"/>
      <c r="Y73" s="38"/>
    </row>
    <row r="74" spans="1:25" x14ac:dyDescent="0.45">
      <c r="A74" s="58"/>
      <c r="B74" s="55"/>
      <c r="C74" s="55"/>
      <c r="D74" s="61"/>
      <c r="E74" s="58"/>
      <c r="F74" s="55"/>
      <c r="G74" s="55"/>
      <c r="H74" s="55"/>
      <c r="I74" s="55"/>
      <c r="J74" s="55"/>
      <c r="K74" s="55"/>
      <c r="L74" s="38"/>
      <c r="M74" s="38"/>
      <c r="N74" s="38"/>
      <c r="O74" s="56"/>
      <c r="P74" s="56"/>
      <c r="Q74" s="57"/>
      <c r="R74" s="38"/>
      <c r="S74" s="38"/>
      <c r="T74" s="38"/>
      <c r="U74" s="38"/>
      <c r="V74" s="38"/>
      <c r="W74" s="38"/>
      <c r="X74" s="38"/>
      <c r="Y74" s="38"/>
    </row>
    <row r="75" spans="1:25" x14ac:dyDescent="0.45">
      <c r="A75" s="55"/>
      <c r="B75" s="55"/>
      <c r="C75" s="55"/>
      <c r="D75" s="55"/>
      <c r="E75" s="55"/>
      <c r="F75" s="55"/>
      <c r="G75" s="55"/>
      <c r="H75" s="55"/>
      <c r="I75" s="55"/>
      <c r="J75" s="55"/>
      <c r="K75" s="55"/>
      <c r="L75" s="38"/>
      <c r="M75" s="38"/>
      <c r="N75" s="38"/>
      <c r="O75" s="56"/>
      <c r="P75" s="56"/>
      <c r="Q75" s="57"/>
      <c r="R75" s="38"/>
      <c r="S75" s="38"/>
      <c r="T75" s="38"/>
      <c r="U75" s="38"/>
      <c r="V75" s="38"/>
      <c r="W75" s="38"/>
      <c r="X75" s="38"/>
      <c r="Y75" s="38"/>
    </row>
    <row r="76" spans="1:25" x14ac:dyDescent="0.45">
      <c r="A76" s="55"/>
      <c r="B76" s="55"/>
      <c r="C76" s="55"/>
      <c r="D76" s="55"/>
      <c r="E76" s="55"/>
      <c r="F76" s="55"/>
      <c r="G76" s="55"/>
      <c r="H76" s="55"/>
      <c r="I76" s="55"/>
      <c r="J76" s="55"/>
      <c r="K76" s="55"/>
      <c r="O76" s="56"/>
      <c r="P76" s="56"/>
      <c r="Q76" s="57"/>
    </row>
    <row r="77" spans="1:25" x14ac:dyDescent="0.45">
      <c r="O77" s="56"/>
      <c r="P77" s="56"/>
      <c r="Q77" s="57"/>
    </row>
    <row r="78" spans="1:25" x14ac:dyDescent="0.45">
      <c r="A78" s="183"/>
      <c r="B78" s="183"/>
      <c r="C78" s="183"/>
      <c r="D78" s="183"/>
      <c r="E78" s="183"/>
      <c r="F78" s="68"/>
      <c r="G78" s="38"/>
      <c r="H78" s="38"/>
      <c r="O78" s="56"/>
      <c r="P78" s="56"/>
      <c r="Q78" s="57"/>
    </row>
    <row r="79" spans="1:25" x14ac:dyDescent="0.45">
      <c r="A79" s="181"/>
      <c r="B79" s="181"/>
      <c r="C79" s="181"/>
      <c r="D79" s="181"/>
      <c r="E79" s="181"/>
      <c r="F79" s="69"/>
      <c r="O79" s="56"/>
      <c r="P79" s="56"/>
      <c r="Q79" s="57"/>
    </row>
    <row r="80" spans="1:25" x14ac:dyDescent="0.45">
      <c r="A80" s="181"/>
      <c r="B80" s="181"/>
      <c r="C80" s="181"/>
      <c r="D80" s="181"/>
      <c r="E80" s="181"/>
      <c r="F80" s="69"/>
      <c r="O80" s="56"/>
      <c r="P80" s="56"/>
      <c r="Q80" s="57"/>
    </row>
    <row r="81" spans="1:17" x14ac:dyDescent="0.45">
      <c r="A81" s="181"/>
      <c r="B81" s="181"/>
      <c r="C81" s="181"/>
      <c r="D81" s="181"/>
      <c r="E81" s="181"/>
      <c r="F81" s="69"/>
      <c r="O81" s="56"/>
      <c r="P81" s="56"/>
      <c r="Q81" s="57"/>
    </row>
    <row r="82" spans="1:17" x14ac:dyDescent="0.45">
      <c r="A82" s="181"/>
      <c r="B82" s="181"/>
      <c r="C82" s="181"/>
      <c r="D82" s="181"/>
      <c r="E82" s="181"/>
      <c r="F82" s="69"/>
      <c r="O82" s="56"/>
      <c r="P82" s="56"/>
      <c r="Q82" s="57"/>
    </row>
    <row r="83" spans="1:17" x14ac:dyDescent="0.45">
      <c r="A83" s="181"/>
      <c r="B83" s="181"/>
      <c r="C83" s="181"/>
      <c r="D83" s="181"/>
      <c r="E83" s="181"/>
      <c r="F83" s="69"/>
      <c r="O83" s="56"/>
      <c r="P83" s="56"/>
      <c r="Q83" s="57"/>
    </row>
    <row r="84" spans="1:17" x14ac:dyDescent="0.45">
      <c r="A84" s="181"/>
      <c r="B84" s="181"/>
      <c r="C84" s="181"/>
      <c r="D84" s="181"/>
      <c r="E84" s="181"/>
      <c r="F84" s="69"/>
      <c r="O84" s="56"/>
      <c r="P84" s="56"/>
      <c r="Q84" s="57"/>
    </row>
    <row r="85" spans="1:17" x14ac:dyDescent="0.45">
      <c r="A85" s="181"/>
      <c r="B85" s="181"/>
      <c r="C85" s="181"/>
      <c r="D85" s="181"/>
      <c r="E85" s="181"/>
      <c r="F85" s="69"/>
      <c r="O85" s="56"/>
      <c r="P85" s="56"/>
      <c r="Q85" s="57"/>
    </row>
    <row r="86" spans="1:17" x14ac:dyDescent="0.45">
      <c r="A86" s="181"/>
      <c r="B86" s="181"/>
      <c r="C86" s="181"/>
      <c r="D86" s="181"/>
      <c r="E86" s="181"/>
      <c r="F86" s="69"/>
      <c r="O86" s="56"/>
      <c r="P86" s="56"/>
      <c r="Q86" s="57"/>
    </row>
    <row r="87" spans="1:17" x14ac:dyDescent="0.45">
      <c r="A87" s="181"/>
      <c r="B87" s="181"/>
      <c r="C87" s="181"/>
      <c r="D87" s="181"/>
      <c r="E87" s="181"/>
      <c r="F87" s="69"/>
      <c r="O87" s="56"/>
      <c r="P87" s="56"/>
      <c r="Q87" s="57"/>
    </row>
    <row r="88" spans="1:17" x14ac:dyDescent="0.45">
      <c r="A88" s="181"/>
      <c r="B88" s="181"/>
      <c r="C88" s="181"/>
      <c r="D88" s="181"/>
      <c r="E88" s="181"/>
      <c r="F88" s="69"/>
      <c r="O88" s="56"/>
      <c r="P88" s="56"/>
      <c r="Q88" s="57"/>
    </row>
    <row r="89" spans="1:17" x14ac:dyDescent="0.45">
      <c r="A89" s="181"/>
      <c r="B89" s="181"/>
      <c r="C89" s="181"/>
      <c r="D89" s="181"/>
      <c r="E89" s="181"/>
      <c r="F89" s="69"/>
      <c r="O89" s="56"/>
      <c r="P89" s="56"/>
      <c r="Q89" s="57"/>
    </row>
    <row r="90" spans="1:17" x14ac:dyDescent="0.45">
      <c r="A90" s="181"/>
      <c r="B90" s="181"/>
      <c r="C90" s="181"/>
      <c r="D90" s="181"/>
      <c r="E90" s="181"/>
      <c r="F90" s="69"/>
      <c r="O90" s="56"/>
      <c r="P90" s="56"/>
      <c r="Q90" s="57"/>
    </row>
    <row r="91" spans="1:17" x14ac:dyDescent="0.45">
      <c r="A91" s="181"/>
      <c r="B91" s="181"/>
      <c r="C91" s="181"/>
      <c r="D91" s="181"/>
      <c r="E91" s="181"/>
      <c r="F91" s="69"/>
      <c r="O91" s="56"/>
      <c r="P91" s="56"/>
      <c r="Q91" s="57"/>
    </row>
    <row r="92" spans="1:17" x14ac:dyDescent="0.45">
      <c r="A92" s="181"/>
      <c r="B92" s="181"/>
      <c r="C92" s="181"/>
      <c r="D92" s="181"/>
      <c r="E92" s="181"/>
      <c r="F92" s="69"/>
      <c r="O92" s="56"/>
      <c r="P92" s="56"/>
      <c r="Q92" s="57"/>
    </row>
    <row r="93" spans="1:17" x14ac:dyDescent="0.45">
      <c r="A93" s="181"/>
      <c r="B93" s="181"/>
      <c r="C93" s="181"/>
      <c r="D93" s="181"/>
      <c r="E93" s="181"/>
      <c r="F93" s="69"/>
      <c r="O93" s="56"/>
      <c r="P93" s="56"/>
      <c r="Q93" s="57"/>
    </row>
    <row r="94" spans="1:17" x14ac:dyDescent="0.45">
      <c r="A94" s="181"/>
      <c r="B94" s="181"/>
      <c r="C94" s="181"/>
      <c r="D94" s="181"/>
      <c r="E94" s="181"/>
      <c r="F94" s="69"/>
      <c r="O94" s="56"/>
      <c r="P94" s="56"/>
      <c r="Q94" s="57"/>
    </row>
    <row r="95" spans="1:17" x14ac:dyDescent="0.45">
      <c r="A95" s="181"/>
      <c r="B95" s="181"/>
      <c r="C95" s="181"/>
      <c r="D95" s="181"/>
      <c r="E95" s="181"/>
      <c r="F95" s="69"/>
      <c r="O95" s="56"/>
      <c r="P95" s="56"/>
      <c r="Q95" s="57"/>
    </row>
    <row r="96" spans="1:17" x14ac:dyDescent="0.45">
      <c r="A96" s="181"/>
      <c r="B96" s="181"/>
      <c r="C96" s="181"/>
      <c r="D96" s="181"/>
      <c r="E96" s="181"/>
      <c r="F96" s="69"/>
      <c r="O96" s="56"/>
      <c r="P96" s="56"/>
      <c r="Q96" s="57"/>
    </row>
    <row r="97" spans="1:17" x14ac:dyDescent="0.45">
      <c r="A97" s="181"/>
      <c r="B97" s="181"/>
      <c r="C97" s="181"/>
      <c r="D97" s="181"/>
      <c r="E97" s="181"/>
      <c r="F97" s="181"/>
      <c r="O97" s="56"/>
      <c r="P97" s="56"/>
      <c r="Q97" s="57"/>
    </row>
    <row r="98" spans="1:17" x14ac:dyDescent="0.45">
      <c r="A98" s="181"/>
      <c r="B98" s="181"/>
      <c r="C98" s="181"/>
      <c r="D98" s="181"/>
      <c r="E98" s="181"/>
      <c r="F98" s="181"/>
      <c r="O98" s="56"/>
      <c r="P98" s="56"/>
      <c r="Q98" s="57"/>
    </row>
    <row r="99" spans="1:17" x14ac:dyDescent="0.45">
      <c r="A99" s="181"/>
      <c r="B99" s="181"/>
      <c r="C99" s="181"/>
      <c r="D99" s="181"/>
      <c r="E99" s="181"/>
      <c r="F99" s="69"/>
      <c r="O99" s="56"/>
      <c r="P99" s="56"/>
      <c r="Q99" s="57"/>
    </row>
    <row r="100" spans="1:17" x14ac:dyDescent="0.45">
      <c r="A100" s="181"/>
      <c r="B100" s="181"/>
      <c r="C100" s="181"/>
      <c r="D100" s="181"/>
      <c r="E100" s="181"/>
      <c r="F100" s="69"/>
      <c r="O100" s="56"/>
      <c r="P100" s="56"/>
      <c r="Q100" s="57"/>
    </row>
    <row r="101" spans="1:17" x14ac:dyDescent="0.45">
      <c r="A101" s="181"/>
      <c r="B101" s="181"/>
      <c r="C101" s="181"/>
      <c r="D101" s="181"/>
      <c r="E101" s="181"/>
      <c r="F101" s="69"/>
      <c r="O101" s="56"/>
      <c r="P101" s="56"/>
      <c r="Q101" s="57"/>
    </row>
    <row r="102" spans="1:17" x14ac:dyDescent="0.45">
      <c r="A102" s="181"/>
      <c r="B102" s="181"/>
      <c r="C102" s="181"/>
      <c r="D102" s="181"/>
      <c r="E102" s="181"/>
      <c r="F102" s="69"/>
      <c r="O102" s="56"/>
      <c r="P102" s="56"/>
      <c r="Q102" s="57"/>
    </row>
    <row r="103" spans="1:17" x14ac:dyDescent="0.45">
      <c r="A103" s="181"/>
      <c r="B103" s="181"/>
      <c r="C103" s="181"/>
      <c r="D103" s="181"/>
      <c r="E103" s="181"/>
      <c r="F103" s="69"/>
      <c r="O103" s="56"/>
      <c r="P103" s="56"/>
      <c r="Q103" s="57"/>
    </row>
    <row r="104" spans="1:17" x14ac:dyDescent="0.45">
      <c r="A104" s="181"/>
      <c r="B104" s="181"/>
      <c r="C104" s="181"/>
      <c r="D104" s="181"/>
      <c r="E104" s="181"/>
      <c r="F104" s="69"/>
      <c r="O104" s="56"/>
      <c r="P104" s="56"/>
      <c r="Q104" s="57"/>
    </row>
    <row r="105" spans="1:17" x14ac:dyDescent="0.45">
      <c r="A105" s="181"/>
      <c r="B105" s="181"/>
      <c r="C105" s="181"/>
      <c r="D105" s="181"/>
      <c r="E105" s="181"/>
      <c r="F105" s="69"/>
      <c r="O105" s="56"/>
      <c r="P105" s="56"/>
      <c r="Q105" s="57"/>
    </row>
    <row r="106" spans="1:17" x14ac:dyDescent="0.45">
      <c r="A106" s="181"/>
      <c r="B106" s="181"/>
      <c r="C106" s="181"/>
      <c r="D106" s="181"/>
      <c r="E106" s="70"/>
      <c r="F106" s="69"/>
      <c r="O106" s="71"/>
      <c r="P106" s="71"/>
    </row>
    <row r="107" spans="1:17" x14ac:dyDescent="0.45">
      <c r="A107" s="181"/>
      <c r="B107" s="181"/>
      <c r="C107" s="181"/>
      <c r="D107" s="181"/>
      <c r="E107" s="70"/>
      <c r="F107" s="69"/>
      <c r="O107" s="71"/>
      <c r="P107" s="71"/>
    </row>
    <row r="108" spans="1:17" x14ac:dyDescent="0.45">
      <c r="A108" s="181"/>
      <c r="B108" s="181"/>
      <c r="C108" s="181"/>
      <c r="D108" s="181"/>
      <c r="E108" s="181"/>
      <c r="F108" s="69"/>
    </row>
    <row r="109" spans="1:17" x14ac:dyDescent="0.45">
      <c r="A109" s="181"/>
      <c r="B109" s="181"/>
      <c r="C109" s="181"/>
      <c r="D109" s="181"/>
      <c r="E109" s="181"/>
      <c r="F109" s="69"/>
    </row>
    <row r="110" spans="1:17" x14ac:dyDescent="0.45">
      <c r="A110" s="72"/>
      <c r="B110" s="72"/>
      <c r="C110" s="72"/>
      <c r="D110" s="72"/>
    </row>
    <row r="111" spans="1:17" x14ac:dyDescent="0.45">
      <c r="A111" s="72"/>
      <c r="B111" s="72"/>
      <c r="C111" s="72"/>
      <c r="D111" s="72"/>
    </row>
  </sheetData>
  <sheetProtection algorithmName="SHA-512" hashValue="n1sGdrMP+Trm/jOupVnmMEP6jI81gqtnPcACTRKcTBEs4Fo4oYxITdytHiLK317JBbroydO04lDOMxxCId5yIw==" saltValue="AtSPitcYq23zqp1dwq1FDQ==" spinCount="100000" sheet="1" selectLockedCells="1"/>
  <mergeCells count="42">
    <mergeCell ref="A2:N2"/>
    <mergeCell ref="L6:M6"/>
    <mergeCell ref="E21:K21"/>
    <mergeCell ref="J22:J23"/>
    <mergeCell ref="K22:K23"/>
    <mergeCell ref="L22:L23"/>
    <mergeCell ref="A23:E23"/>
    <mergeCell ref="A88:E88"/>
    <mergeCell ref="J34:J35"/>
    <mergeCell ref="A78:E78"/>
    <mergeCell ref="A79:E79"/>
    <mergeCell ref="A80:E80"/>
    <mergeCell ref="A81:E81"/>
    <mergeCell ref="A82:E82"/>
    <mergeCell ref="A83:E83"/>
    <mergeCell ref="A84:E84"/>
    <mergeCell ref="A85:E85"/>
    <mergeCell ref="A86:E86"/>
    <mergeCell ref="A87:E87"/>
    <mergeCell ref="A100:E100"/>
    <mergeCell ref="A89:E89"/>
    <mergeCell ref="A90:E90"/>
    <mergeCell ref="A91:E91"/>
    <mergeCell ref="A92:E92"/>
    <mergeCell ref="A93:E93"/>
    <mergeCell ref="A94:E94"/>
    <mergeCell ref="A107:D107"/>
    <mergeCell ref="A108:E108"/>
    <mergeCell ref="A109:E109"/>
    <mergeCell ref="A1:N1"/>
    <mergeCell ref="C4:C7"/>
    <mergeCell ref="A101:E101"/>
    <mergeCell ref="A102:E102"/>
    <mergeCell ref="A103:E103"/>
    <mergeCell ref="A104:E104"/>
    <mergeCell ref="A105:E105"/>
    <mergeCell ref="A106:D106"/>
    <mergeCell ref="A95:E95"/>
    <mergeCell ref="A96:E96"/>
    <mergeCell ref="A97:F97"/>
    <mergeCell ref="A98:F98"/>
    <mergeCell ref="A99:E99"/>
  </mergeCells>
  <dataValidations count="3">
    <dataValidation type="list" allowBlank="1" showInputMessage="1" showErrorMessage="1" sqref="D25:D74">
      <formula1>$F$41:$F$43</formula1>
    </dataValidation>
    <dataValidation type="date" allowBlank="1" showInputMessage="1" showErrorMessage="1" sqref="C25:C74">
      <formula1>27395</formula1>
      <formula2>44620</formula2>
    </dataValidation>
    <dataValidation type="whole" allowBlank="1" showInputMessage="1" showErrorMessage="1" sqref="B4:B9">
      <formula1>0</formula1>
      <formula2>30</formula2>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ÍNDICE</vt:lpstr>
      <vt:lpstr>Apartados 6.4, 6.5 y 6.6</vt:lpstr>
      <vt:lpstr>Apartado 6.3</vt:lpstr>
      <vt:lpstr>Apartado 6.2</vt:lpstr>
      <vt:lpstr>Apartado 6.1</vt:lpstr>
      <vt:lpstr>Apartado 5</vt:lpstr>
      <vt:lpstr>Apartado 4</vt:lpstr>
      <vt:lpstr>Apartado 3.2</vt:lpstr>
      <vt:lpstr>Apartado 3.3</vt:lpstr>
      <vt:lpstr>Apartado 2</vt:lpstr>
      <vt:lpstr>Apartado 3.1</vt:lpstr>
      <vt:lpstr>Apartado 1.1</vt:lpstr>
      <vt:lpstr>Apartado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dc:creator>
  <cp:lastModifiedBy>Alfonso</cp:lastModifiedBy>
  <dcterms:created xsi:type="dcterms:W3CDTF">2022-06-25T09:39:43Z</dcterms:created>
  <dcterms:modified xsi:type="dcterms:W3CDTF">2023-02-01T12:55:05Z</dcterms:modified>
</cp:coreProperties>
</file>