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alfon\Desktop\UGT\Calculadoras\"/>
    </mc:Choice>
  </mc:AlternateContent>
  <xr:revisionPtr revIDLastSave="0" documentId="13_ncr:1_{67CF860C-3464-4ED1-81B6-14BCBD40B82E}" xr6:coauthVersionLast="47" xr6:coauthVersionMax="47" xr10:uidLastSave="{00000000-0000-0000-0000-000000000000}"/>
  <workbookProtection workbookAlgorithmName="SHA-512" workbookHashValue="D2c8T2RFnf26t9Ckml6l1cd5BmSyVKn7C9mSXutHqzYXgubYdCOkcZAzzo01kz3yATUyo5FLp78JDRUnu7isEw==" workbookSaltValue="Nlxb5aaCoiKa8wP1mnUpzA==" workbookSpinCount="100000" lockStructure="1"/>
  <bookViews>
    <workbookView xWindow="-98" yWindow="-98" windowWidth="21795" windowHeight="14235" activeTab="1" xr2:uid="{00000000-000D-0000-FFFF-FFFF00000000}"/>
  </bookViews>
  <sheets>
    <sheet name="RESUMEN PUNTUACION" sheetId="3" r:id="rId1"/>
    <sheet name="HOJA DE DATOS"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1" l="1"/>
  <c r="D114" i="1"/>
  <c r="D113" i="1"/>
  <c r="H29" i="1"/>
  <c r="H25" i="1"/>
  <c r="H21" i="1"/>
  <c r="H20" i="1" s="1"/>
  <c r="D126" i="1"/>
  <c r="D125" i="1"/>
  <c r="D51" i="3" s="1"/>
  <c r="D124" i="1"/>
  <c r="D50" i="3" s="1"/>
  <c r="H122" i="1"/>
  <c r="H121" i="1" s="1"/>
  <c r="E120" i="1" s="1"/>
  <c r="D118" i="1"/>
  <c r="D117" i="1"/>
  <c r="D116" i="1"/>
  <c r="H119" i="1" l="1"/>
  <c r="D120" i="1" s="1"/>
  <c r="D49" i="3" s="1"/>
  <c r="D115" i="1"/>
  <c r="D112" i="1"/>
  <c r="D111" i="1"/>
  <c r="D110" i="1"/>
  <c r="D109" i="1"/>
  <c r="D108" i="1"/>
  <c r="D107" i="1"/>
  <c r="D106" i="1"/>
  <c r="D105" i="1"/>
  <c r="D104" i="1"/>
  <c r="D103" i="1"/>
  <c r="D102" i="1"/>
  <c r="D101" i="1"/>
  <c r="D100" i="1"/>
  <c r="D98" i="1"/>
  <c r="D99" i="1"/>
  <c r="D97" i="1"/>
  <c r="D96" i="1"/>
  <c r="D95" i="1"/>
  <c r="D94" i="1"/>
  <c r="D93" i="1"/>
  <c r="D92" i="1"/>
  <c r="D48" i="3" s="1"/>
  <c r="D91" i="1"/>
  <c r="D90" i="1"/>
  <c r="D89" i="1"/>
  <c r="D88" i="1"/>
  <c r="D87" i="1"/>
  <c r="D86" i="1"/>
  <c r="D85" i="1"/>
  <c r="D77" i="1"/>
  <c r="D78" i="1"/>
  <c r="D79" i="1"/>
  <c r="D80" i="1"/>
  <c r="D81" i="1"/>
  <c r="D84" i="1"/>
  <c r="D83" i="1"/>
  <c r="D82" i="1"/>
  <c r="D76" i="1"/>
  <c r="D73" i="1"/>
  <c r="D72" i="1"/>
  <c r="D71" i="1"/>
  <c r="D70" i="1"/>
  <c r="D69" i="1"/>
  <c r="D43" i="3" s="1"/>
  <c r="D68" i="1"/>
  <c r="D42" i="3" s="1"/>
  <c r="D67" i="1"/>
  <c r="D41" i="3" s="1"/>
  <c r="D66" i="1"/>
  <c r="D40" i="3" s="1"/>
  <c r="H62" i="1"/>
  <c r="H61" i="1" s="1"/>
  <c r="H58" i="1"/>
  <c r="H57" i="1" s="1"/>
  <c r="H56" i="1" s="1"/>
  <c r="D56" i="1" s="1"/>
  <c r="H54" i="1"/>
  <c r="H53" i="1" s="1"/>
  <c r="E52" i="1" s="1"/>
  <c r="D49" i="1"/>
  <c r="D34" i="3" s="1"/>
  <c r="D48" i="1"/>
  <c r="D33" i="3" s="1"/>
  <c r="D47" i="1"/>
  <c r="D32" i="3" s="1"/>
  <c r="D46" i="1"/>
  <c r="D31" i="3" s="1"/>
  <c r="D45" i="1"/>
  <c r="D30" i="3" s="1"/>
  <c r="D44" i="1"/>
  <c r="D29" i="3" s="1"/>
  <c r="D43" i="1"/>
  <c r="D27" i="3" s="1"/>
  <c r="D42" i="1"/>
  <c r="D26" i="3" s="1"/>
  <c r="D40" i="1"/>
  <c r="D25" i="3" s="1"/>
  <c r="D39" i="1"/>
  <c r="D23" i="3" s="1"/>
  <c r="D38" i="1"/>
  <c r="D22" i="3" s="1"/>
  <c r="D37" i="1"/>
  <c r="D21" i="3" s="1"/>
  <c r="D36" i="1"/>
  <c r="D20" i="3" s="1"/>
  <c r="D19" i="3" s="1"/>
  <c r="D33" i="1"/>
  <c r="H28" i="1"/>
  <c r="H24" i="1"/>
  <c r="E23" i="1" s="1"/>
  <c r="D17" i="1"/>
  <c r="D15" i="1"/>
  <c r="E17" i="1"/>
  <c r="E15" i="1"/>
  <c r="F5" i="1"/>
  <c r="F6" i="1"/>
  <c r="D46" i="3" l="1"/>
  <c r="D24" i="3"/>
  <c r="E14" i="1"/>
  <c r="D14" i="1"/>
  <c r="D11" i="3"/>
  <c r="H19" i="1"/>
  <c r="D19" i="1" s="1"/>
  <c r="E19" i="1"/>
  <c r="D44" i="3"/>
  <c r="J31" i="1"/>
  <c r="D16" i="3"/>
  <c r="D17" i="3" s="1"/>
  <c r="D47" i="3"/>
  <c r="D28" i="3"/>
  <c r="D10" i="3"/>
  <c r="D37" i="3"/>
  <c r="H27" i="1"/>
  <c r="D27" i="1" s="1"/>
  <c r="D15" i="3" s="1"/>
  <c r="H23" i="1"/>
  <c r="D23" i="1" s="1"/>
  <c r="D14" i="3" s="1"/>
  <c r="J74" i="1"/>
  <c r="D45" i="3" s="1"/>
  <c r="J64" i="1"/>
  <c r="D39" i="3" s="1"/>
  <c r="E56" i="1"/>
  <c r="H60" i="1"/>
  <c r="D60" i="1" s="1"/>
  <c r="H52" i="1"/>
  <c r="D52" i="1" s="1"/>
  <c r="D9" i="3" l="1"/>
  <c r="D8" i="3" s="1"/>
  <c r="E60" i="1"/>
  <c r="J50" i="1" s="1"/>
  <c r="D35" i="3" s="1"/>
  <c r="J34" i="1"/>
  <c r="D18" i="3" s="1"/>
  <c r="D36" i="3"/>
  <c r="D13" i="3"/>
  <c r="D12" i="3" s="1"/>
  <c r="J12" i="1"/>
  <c r="D38" i="3" l="1"/>
  <c r="J1" i="1"/>
  <c r="D7" i="3"/>
  <c r="D4" i="3" l="1"/>
  <c r="D5" i="3"/>
</calcChain>
</file>

<file path=xl/sharedStrings.xml><?xml version="1.0" encoding="utf-8"?>
<sst xmlns="http://schemas.openxmlformats.org/spreadsheetml/2006/main" count="348" uniqueCount="242">
  <si>
    <t>1.1.1</t>
  </si>
  <si>
    <t>Por cada año de permanencia ininterrumpida como personal funcionario de carrera con destino definitivo en el centro desde el que concursa.</t>
  </si>
  <si>
    <t>A los efectos de este subapartado únicamente serán computables los servicios prestados como personal funcionario de carrera en el cuerpo o cuerpos a que corresponda la vacante</t>
  </si>
  <si>
    <t>AÑO ACTUAL</t>
  </si>
  <si>
    <t>Por años</t>
  </si>
  <si>
    <t>Por meses</t>
  </si>
  <si>
    <t>Meses que cuentan</t>
  </si>
  <si>
    <t>Fecha fin convocatoria</t>
  </si>
  <si>
    <t>Por cada año como personal funcionario de carrera en situación de provisionalidad, siempre que se participe desde esta situación:</t>
  </si>
  <si>
    <t>1.1.2</t>
  </si>
  <si>
    <t>¿ESTÁS EN EXPECTATIVA?</t>
  </si>
  <si>
    <t>NO</t>
  </si>
  <si>
    <t>AÑOS COMPLETOS EN EXPECTATIVA SIN CONTAR EL CURSO ACTUAL (Si estás en expectativa o en el primer destino definitivo)</t>
  </si>
  <si>
    <t>1.1.3</t>
  </si>
  <si>
    <t>SÍ</t>
  </si>
  <si>
    <t>¿ESTÁS EN CENTRO DE DIFÍCIL DESEMPEÑO?</t>
  </si>
  <si>
    <t>Por cada año de servicios efectivos prestados en situación de servicio activo como personal funcionario en alguno de los cuerpos a que corresponda la vacante:</t>
  </si>
  <si>
    <t>1.2.1</t>
  </si>
  <si>
    <t>1.2.2</t>
  </si>
  <si>
    <t>1.2.3</t>
  </si>
  <si>
    <t>Por cada año de servicios efectivos como personal funcionario en otros cuerpos docentes a los que se refiere la LOE del mismo o superior subgrupo</t>
  </si>
  <si>
    <t>Por cada año de servicios efectivos como personal funcionario en otros cuerpos docentes a los que se refiere la LOE de subgrupo inferior</t>
  </si>
  <si>
    <t xml:space="preserve">Por cada año como personal funcionario de carrera en una plaza, puesto o centro en una situación de destino definitivo, destino provisional o comisión de servicio siempre que, en el momento en que se hayan prestado los servicios, el centro tenga la calificación de especial dificultad </t>
  </si>
  <si>
    <t>AÑOS COMPLETOS EN PUESTOS DE DIFÍCIL DESEMPEÑO (Sólo como funcionario/a de carrera, desde la obtención del último destino definitivo, o si no se ha tenido primer destino definitivo, años en expectativa de destino en estos puestos)</t>
  </si>
  <si>
    <t>AÑOS en especialidades del cuerpo al que se opta (ver hoja de servicios prestados, cuentan años en interinidad, en prácticas, y como funcionario/a de carrera)</t>
  </si>
  <si>
    <t>MESES en especialidades del cuerpo al que se opta (ver hoja de servicios prestados, cuentan años en interinidad, en prácticas, y como funcionario/a de carrera)</t>
  </si>
  <si>
    <t>DÍAS en especialidades del cuerpo al que se opta (ver hoja de servicios prestados, cuentan años en interinidad, en prácticas, y como funcionario/a de carrera)</t>
  </si>
  <si>
    <t>¿PRESTAS SERVICIOS EN ESTOS CUERPOS ESTE CURSO?</t>
  </si>
  <si>
    <t>En los supuestos contemplados en el subapartado 1.1, al personal funcionario de carrera de los cuerpos de Catedráticos de Enseñanza Secundaria, de Escuelas Oficiales de Idiomas y de Artes Plásticas y Diseño, a efectos de antigüedad en el Centro, se les valorarán los servicios prestados como personal funcionario de carrera de los correspondientes cuerpos de profesores, así como los prestados como personal funcionario de carrera de los antiguos cuerpos de Catedráticos de Bachillerato, de Escuelas Oficiales de Idiomas y de Profesores de Término de Artes Aplicadas y de Oficios Artísticos</t>
  </si>
  <si>
    <t>En los supuestos contemplados en los subapartados 1.2 del baremo, al profesorado integrado en el cuerpo de Profesores de Enseñanza Secundaria procedente del cuerpo, a extinguir, de Profesores Técnicos de Formación Profesional, que concursen a plazas de ese cuerpo de Profesores de Enseñanza Secundaria, se les computarán los servicios prestados en el cuerpo, a extinguir, de Profesores Técnicos de Formación Profesional, considerándolos como prestados en el mismo cuerpo a que corresponda la vacante o vacantes solicitadas, siempre que sean servicios prestados en especialidades actualmente pertenecientes al cuerpo de Profesores de Enseñanza Secundaria. En el caso de los profesores y profesoras integrados en el cuerpo de Profesores de Enseñanza Secundaria procedentes del Cuerpo, a extinguir, de Profesores Técnicos de Formación Profesional, que concursen a plazas del Cuerpo de Profesores Especialistas en Sectores Singulares de Formación Profesional, se les computarán en los subapartados 1.1 y 1.2 del baremo aquellos servicios prestados en el cuerpo, a extinguir, de Profesores Técnicos de Formación Profesional así como los prestados desde su integración en el cuerpo de Profesores de Enseñanza Secundaria, considerándolos como prestados en el mismo cuerpo a que corresponde la vacante o vacantes solicitadas, siempre que sean servicios prestados en especialidades actualmente pertenecientes al cuerpo de Profesores Especialistas en Sectores Singulares de Formación Profesional. - En los supuestos contemplados en los subapartados 1.1 y 1.2 del baremo a los profesores y profesoras pertenecientes al cuerpo, a extinguir, de Profesores Técnicos de Formación Profesional, que concursen a plazas del cuerpo de Profesores de Enseñanza Secundaria, se les computarán los servicios prestados en el cuerpo, a extinguir, de Profesores Técnicos de Formación Profesional, considerándolos como prestados en el mismo cuerpo a que corresponda la vacante o vacantes solicitadas, siempre que sean servicios prestados en especialidades actualmente pertenecientes al cuerpo de Profesores de Enseñanza Secundaria. En el caso de los profesores y profesoras pertenecientes al cuerpo, a extinguir, de Profesores Técnicos de Formación Profesional que concursen a plazas del cuerpo de Profesores Especialistas en Sectores Singulares de Formación Profesional, se les computarán, en los apartados 1.1 y 1.2 del baremo aquellos servicios prestados en el cuerpo, a extinguir, de Profesores Técnicos de Formación Profesional considerándolos como prestados en el mismo cuerpo a que corresponda la vacante o vacantes solicitadas, siempre que sean servicios prestados en especialidades actualmente pertenecientes al cuerpo de Profesores Especialistas en Sectores Singulares de Formación Profesional. A los efectos de los subapartados 1.1.1, 1.1.2, 1.2.1, 1.2.2 y 1.2.3, serán computados los servicios que se hubieran prestado en situación de servicios especiales, expresamente declarados como tales en los apartados previstos en el artículo 87 del texto refundido de la Ley del Estatuto Básico del Empleado Público (TRLEBEP), aprobado por el Real Decreto Legislativo 5/2015, de 30 de octubre, así como las situaciones de idéntica naturaleza establecidas por disposiciones anteriores a la citada Ley. Igualmente serán computados, a estos efectos, el tiempo de excedencia por cuidado de familiares, declarada de acuerdo con el art. 89.4 del citado TRLEBEP aprobado por el Real Decreto Legislativo 5/2015, de 30 de octubre, que no podrá exceder de tres
años</t>
  </si>
  <si>
    <t>Por ser personal funcionario de carrera de los cuerpos de Catedráticos de Enseñanza Secundaria, de Música y Artes Escénicas, de Escuelas Oficiales de Idiomas o de Artes Plásticas y Diseño</t>
  </si>
  <si>
    <t>Apartado 1. Antigüedad</t>
  </si>
  <si>
    <t>Apartado 2. Catedráticos</t>
  </si>
  <si>
    <t>Por cada título de Doctor o Doctora</t>
  </si>
  <si>
    <t>3.1.1.</t>
  </si>
  <si>
    <t>NÚMERO DE TÍTULOS DE DOCTOR/A</t>
  </si>
  <si>
    <t>Puntos</t>
  </si>
  <si>
    <t>Observaciones</t>
  </si>
  <si>
    <t>Datos</t>
  </si>
  <si>
    <t>Por cada título oficial de Máster universitario o en Enseñanzas Artísticas distinto del requerido para el ingreso a la función pública docente, para cuya obtención se hayan exigido, al menos, 60 créditos</t>
  </si>
  <si>
    <t>3.1.2</t>
  </si>
  <si>
    <t>NÚMERO DE TÍTULOS DE MÁSTER, que no son requisito para el ingreso en el cuerpo, y que no han sido utilizados para el acceso a algún título de Doctor de los alegados</t>
  </si>
  <si>
    <t>En aquellos supuestos en que el título oficial de Máster universitario o en Enseñanzas Artísticas constituya un requisito establecido para el ingreso en la función pública docente en el cuerpo correspondiente, dicho título no será valorado.
Este mérito no se valorará cuando haya sido alegado el Título de Doctor o Doctora, salvo que se acredite que no ha sido utilizado como requisito de acceso al doctorado.</t>
  </si>
  <si>
    <t>Por cada reconocimiento de suficiencia investigadora o certificado-diploma acreditativo de estudios avanzados</t>
  </si>
  <si>
    <t>No se valorará este mérito cuando dichos títulos hayan sido utilizados para la obtención del título de Doctor o Doctora que se alegue</t>
  </si>
  <si>
    <t>Por haber obtenido premio extraordinario en el doctorado, en la licenciatura o grado o, en el caso de las enseñanzas artísticas superiores, por haber obtenido un premio extraordinario en el grado o por la mención honorífica en el grado superior en el caso de las titulaciones otorgadas por los Conservatorios y Escuelas que impartan enseñanzas artísticas superiores</t>
  </si>
  <si>
    <t>Por cada título oficial de Grado Universitario o de Grado en Enseñanzas Artísticas Superiores, distintos del exigido con carácter general para el ingreso del cuerpo</t>
  </si>
  <si>
    <t>Cuando la obtención del título de Grado se realice a través de otras titulaciones universitarias o de enseñanzas artísticas superiores, de las que derive que no se hayan cursado la totalidad de las enseñanzas que conformen el correspondiente título, este se valorará con 2,500 puntos. No se considerarán como títulos distintos las diferentes menciones o especialidades que se asienten en una misma titulación</t>
  </si>
  <si>
    <t>Por la segunda y restantes diplomaturas, ingenierías técnicas, arquitecturas técnicas o títulos declarados legalmente equivalentes y por los estudios correspondientes al primer ciclo de una licenciatura, arquitectura o ingeniería</t>
  </si>
  <si>
    <t>Por los estudios correspondientes al segundo ciclo de licenciaturas, ingenierías, arquitecturas o títulos declarados legalmente equivalentes</t>
  </si>
  <si>
    <t>3.1.3</t>
  </si>
  <si>
    <t>3.1.4</t>
  </si>
  <si>
    <t>3.2.1</t>
  </si>
  <si>
    <t>3.2.2</t>
  </si>
  <si>
    <t>3.2.3</t>
  </si>
  <si>
    <t>NÚMERO DE DIPLOMATURAS, INGENIERÍAS TÉCNICAS, ARQUITECTURAS TÉCNICAS O EQUIVALENTES, QUE CUMPLEN LOS REQUISITOS DEFINIDOS EN LAS OBSERVACIONES</t>
  </si>
  <si>
    <t>NÚMERO DE LICENCIATURAS, INGENIERÍAS TÉCNICAS, ARQUITECTURAS O EQUIVALENTES, QUE CUMPLEN LOS REQUISITOS DEFINIDOS EN LAS OBSERVACIONES</t>
  </si>
  <si>
    <t>En el caso de personal funcionario docente del subgrupo A1, no se valorarán por este apartado, en ningún caso, los estudios de esta naturaleza que hayan sido necesarios superar para la obtención de la primera titulación de  licenciatura, ingeniería, arquitectura o grado que se presente con independencia de que se haya ingresado en el cuerpo a través de una titulación declarada como equivalente a efectos de docencia. En el caso de titulaciones de solo segundo ciclo y los títulos declarados equivalentes a todos los efectos al Título Universitario de Licenciado o Licenciada, únicamente se valorarán como un segundo ciclo.</t>
  </si>
  <si>
    <t>¿ERES CATEDRÁTICO/A?</t>
  </si>
  <si>
    <t>En los supuestos contemplados en el subapartado 1.2, al personal funcionario de carrera de los cuerpos de Catedráticos de Enseñanza Secundaria, de Escuelas Oficiales de Idiomas y de Artes Plásticas y Diseño, a efectos de antigüedad en el cuerpo, se les valorarán los servicios prestados como personal funcionario de los correspondientes cuerpos de profesores, así como los prestados como personal funcionario de carrera de los antiguos cuerpos de Catedráticos de Bachillerato, de Escuelas Oficiales de Idiomas y de Profesores de Término de Artes Aplicadas y de Oficios Artísticos.  Los servicios aludidos en los subapartados 1.2.2. y 1.2.3. no serán tenidos en cuenta en los años en que fueran simultáneos
entre sí o con los servicios de los subapartados 1.1.1. o 1.1.2.</t>
  </si>
  <si>
    <t>NÚMERO DE RECONOCIMIENTOS DE SUFICIENCIA INVESTIGADORA O DIPLOMAS DE ESTUDIOS AVANZADOS, no utilizados para títulos de Doctor/a alegados</t>
  </si>
  <si>
    <t>NÚMERO DE PREMIOS EXTRAORDINARIOS DE DOCTORADO, LICENCIATURA, GRADO, MENCIÓN HONORÍFICA EN GRADO SUPERIOR (CONSERVATORIOS, ENSEÑANZAS ARTÍSTICAS SUPERIORES)</t>
  </si>
  <si>
    <t>No se valora el premio extraordinario en el caso de diplomaturas</t>
  </si>
  <si>
    <t>NÚMERO DE GRADOS REALIZADOS A TRAVÉS DE OTRAS TITULACIONES, SIN HABER CURSADO TODAS LAS ENSEÑANZAS DEL TÍTULO</t>
  </si>
  <si>
    <t>NÚMERO DE GRADOS EN LOS QUE SE HAN CURSADO TODAS LAS ENSEÑANZAS</t>
  </si>
  <si>
    <t>3.3.a</t>
  </si>
  <si>
    <t>Por cada Certificado de nivel C2 del Consejo de Europa de Escuelas oficiales de idiomas</t>
  </si>
  <si>
    <t>3.3.b</t>
  </si>
  <si>
    <t>3.3.c</t>
  </si>
  <si>
    <t>3.3.d</t>
  </si>
  <si>
    <t>3.3.e</t>
  </si>
  <si>
    <t>3.3.f</t>
  </si>
  <si>
    <t>Por cada Certificado de nivel C1 del Consejo de Europa de Escuelas oficiales de idiomas</t>
  </si>
  <si>
    <t>Por cada Certificado de nivel B2 del Consejo de Europa de Escuelas oficiales de idiomas</t>
  </si>
  <si>
    <t>Por cada Certificado de nivel B1 del Consejo de Europa de Escuelas oficiales de idiomas</t>
  </si>
  <si>
    <t xml:space="preserve">Cuando proceda valorar las certificaciones señaladas en los apartados anteriores solo se considerará la de nivel superior que presente el participante. Los certificados de conocimiento de un idioma extranjero,
acreditados de acuerdo con lo dispuesto en este apartado o en el apartado 5, se valorarán por una sola vez en uno o en otro apartado. Asimismo, cuando se presenten en esos apartados para su valoración varios certificados de los diferentes niveles acreditativos de la competencia lingüística en un mismo idioma, se valorará un solo certificado en uno de los apartados que se corresponderá con aquel que acredite un nivel superior de conocimiento de ese idioma.
</t>
  </si>
  <si>
    <t>NÚMERO DE CERTIFICADOS DE ESCUELAS OFICIALES DE NIVEL C2</t>
  </si>
  <si>
    <t>NÚMERO DE CERTIFICADOS DE ESCUELAS OFICIALES DE NIVEL C1</t>
  </si>
  <si>
    <t>NÚMERO DE CERTIFICADOS DE ESCUELAS OFICIALES DE NIVEL B2</t>
  </si>
  <si>
    <t>NÚMERO DE CERTIFICADOS DE ESCUELAS OFICIALES DE NIVEL B1</t>
  </si>
  <si>
    <t>Por cada título de Técnico o Técnica Superior de Artes Plásticas y Diseño, Técnico o Técnica Deportivo Superior o Técnico o Técnica Superior de Formación Profesional o equivalente</t>
  </si>
  <si>
    <t>NÚMERO DE TÍTULOS DE TÉCNICO SUPERIOR DE ARTES PLÁSTICAS Y DISEÑO, TÉCNICO SUPERIOR DE FP O TÉCNICO DEPORTIVO SUPERIOR</t>
  </si>
  <si>
    <t>Pueden no valorarse aquellos títulos que dieran acceso a los estudios universitarios alegados para el acceso al cuerpo.</t>
  </si>
  <si>
    <t>Por cada título Profesional de Música o Danza</t>
  </si>
  <si>
    <t>NÚMERO DE TÍTULOS PROFESIONALES DE MÚSICA O DANZA</t>
  </si>
  <si>
    <t>4.1</t>
  </si>
  <si>
    <t>4.2</t>
  </si>
  <si>
    <t>4.3</t>
  </si>
  <si>
    <t>Por cada año como director/a de centros públicos
docentes, en Centros de Profesores y Recursos o
instituciones análogas establecidas por las
Administraciones educativas en sus convocatorias
específicas, así como director/a de Agrupaciones de
Lengua y Cultura españolas</t>
  </si>
  <si>
    <t>AÑOS completados a fecha de hoy (ver hoja de servicios prestados, cuentan años en interinidad, en prácticas, y como funcionario/a de carrera)</t>
  </si>
  <si>
    <t>MESES completados a fecha de hoy (ver hoja de servicios prestados, cuentan años en interinidad, en prácticas, y como funcionario/a de carrera)</t>
  </si>
  <si>
    <t>DÍAS completados a fecha de hoy (ver hoja de servicios prestados, cuentan años en interinidad, en prácticas, y como funcionario/a de carrera)</t>
  </si>
  <si>
    <t>¿EJERCES LA DIRECCIÓN DURANTE ESTE CURSO?</t>
  </si>
  <si>
    <t>Por cada año como vicedirector/a, subdirector/a, jefe/a de estudios, secretario/a y asimilados en centros públicos docentes</t>
  </si>
  <si>
    <t>Cargos de coordinación docente, función tutorial y
figuras análogas:
Por cada año como coordinador/a de ciclo, jefe/a de seminario, departamento o división de centros públicos
docentes, asesor/a de formación permanente o director/a de un equipo de orientación educativa y psicopedagógica o las figuras análogas que cada  administración educativa
establezca en su convocatoria específica, así como por el
desempeño de la función tutorial ejercida a partir de la
entrada en vigor de la L.O.E</t>
  </si>
  <si>
    <t>¿EJERCES ALGUNO DE ESTOS CARGOS ESTE CURSO?</t>
  </si>
  <si>
    <t>AÑOS completados a fecha de hoy, que no coincidieran con cargos directivos (ver hoja de servicios prestados, cuentan años en interinidad, en prácticas, y como funcionario/a de carrera). Sólo se valora un cargo por año.</t>
  </si>
  <si>
    <t>MESES completados a fecha de hoy, que no coincidieran con cargos directivos (ver hoja de servicios prestados, cuentan años en interinidad, en prácticas, y como funcionario/a de carrera). Sólo se valora un cargo por año.</t>
  </si>
  <si>
    <t>DÍAS completados a fecha de hoy, que no coincidieran con cargos directivos (ver hoja de servicios prestados, cuentan años en interinidad, en prácticas, y como funcionario/a de carrera). Sólo se valora un cargo por año.</t>
  </si>
  <si>
    <t>Por actividades superadas que tengan por objeto el
perfeccionamiento sobre aspectos científicos y didácticos
de las especialidades del cuerpo al que pertenezca el
participante, a las plazas o puestos a los que opte o
relacionadas con la organización escolar o con las
tecnologías aplicadas a la educación, organizadas por el
Ministerio de Educación, Formación Profesional y
Deportes, las Consejerías que tengan atribuidas las
competencias en materia educativa, por instituciones sin
ánimo de lucro siempre que dichas actividades hayan sido
homologadas o reconocidas por las Administraciones
educativas, así como las organizadas por las
Universidades.</t>
  </si>
  <si>
    <t>SUMA TOTAL DE HORAS DE ACTIVIDADES DE FORMACIÓN SUPERADAS</t>
  </si>
  <si>
    <t>Por los subapartados 4.1, 4.2 y 4.3 se valorará su desempeño como personal funcionario. En el caso de que se haya desempeñado simultáneamente más de uno de estos cargos y/o funciones no podrá acumularse la puntuación, valorándose el que pudiera resultar más ventajoso para el concursante. A estos efectos, en el caso de personal funcionario de carrera de los cuerpos de Catedráticos de Enseñanza Secundaria, de Escuelas Oficiales de Idiomas y de Artes Plásticas y Diseño, se tendrán en cuenta los servicios prestados en dichos cargos como personal funcionario de los correspondientes cuerpos de profesores, incluidos los prestados como personal funcionario de los antiguos cuerpos de Catedráticos de Bachillerato, Catedráticos de Escuelas Oficiales de Idiomas y Profesores de Término de Escuelas de Artes Aplicadas y Oficios Artísticos. El máximo del subapartado 4.3 son 10 puntos, y el máximo del apartado 4 en su conjunto son 30 puntos.</t>
  </si>
  <si>
    <t>Apartado 3. Méritos académicos (máximo 10 puntos)</t>
  </si>
  <si>
    <t>Apartado 4. Desempeño de cargos directivos y otras funciones (máximo 30 puntos)</t>
  </si>
  <si>
    <t>Apartado 5. Formación y perfeccionamiento (máximo 15 puntos)</t>
  </si>
  <si>
    <t>5.1</t>
  </si>
  <si>
    <t>Por la impartición de las actividades de formación y
perfeccionamiento indicadas en el subapartado 5.1</t>
  </si>
  <si>
    <t>5.2</t>
  </si>
  <si>
    <t>SUMA TOTAL DE HORAS DE ACTIVIDADES DE FORMACIÓN IMPARTIDAS Y EQUIVALENTES</t>
  </si>
  <si>
    <t xml:space="preserve">El máximo son 3 puntos. Se puntuará con 0,1000 puntos por cada 3 horas de actividad de formación acreditadas. A estos efectos se
sumarán las horas de todas las actividades, no puntuándose el resto de número de horas inferiores a 3. Cuando las actividades vinieran expresadas en créditos se entenderá que cada crédito equivale a 10 horas.
</t>
  </si>
  <si>
    <t>5.3</t>
  </si>
  <si>
    <t>Por cada especialidad de la que sea titular
correspondiente al cuerpo por el que se concursa y distinta
a la de ingreso en el mismo, adquirida a través del
procedimiento de adquisición de nuevas especialidades
previstos en los Reales Decreto 850/1993, de 4 de junio,
334/2004, de 27 de febrero y 276/2007, de 23 de febrero
(A los efectos de este subapartado, en el caso de los
cuerpos de catedráticos se valorarán las especialidades
adquiridas en el correspondiente cuerpo de profesores)</t>
  </si>
  <si>
    <t>NÚMERO DE OTRAS ESPECIALIDADES ADQUIRIDAS POR PROCESOS SELECTIVOS</t>
  </si>
  <si>
    <t>No computan aquí especialidades del Cuerpo de Maestros que hayan sido obtenidas vía titulación o experiencia.</t>
  </si>
  <si>
    <t>Certificado de acreditación de la competencia digital que sean emitidos por las distintas Administraciones educativas</t>
  </si>
  <si>
    <t>A1</t>
  </si>
  <si>
    <t>A2</t>
  </si>
  <si>
    <t>B1</t>
  </si>
  <si>
    <t>B2</t>
  </si>
  <si>
    <t>C1</t>
  </si>
  <si>
    <t>C2</t>
  </si>
  <si>
    <t>SELECCIONA NIVEL MÁXIMO DE COMPETENCIA DIGITAL DOCENTE ACREDITADO</t>
  </si>
  <si>
    <t>Ninguno</t>
  </si>
  <si>
    <t>5.4</t>
  </si>
  <si>
    <t>5.5</t>
  </si>
  <si>
    <t>Por cada Certificado de nivel C2 del Consejo de Europa de entidades acreditadas por ACLES</t>
  </si>
  <si>
    <t>Por cada Certificado de nivel C1 del Consejo de Europa de entidades acreditadas por ACLES</t>
  </si>
  <si>
    <t>Por cada Certificado de nivel B2 del Consejo de Europa de entidades acreditadas por ACLES</t>
  </si>
  <si>
    <t>Por cada Certificado de nivel B1 del Consejo de Europa de entidades acreditadas por ACLES</t>
  </si>
  <si>
    <t>NÚMERO DE CERTIFICADOS DE ENTIDADES ACREDITADAS POR ACLES DE NIVEL C2</t>
  </si>
  <si>
    <t>NÚMERO DE CERTIFICADOS DE ENTIDADES ACREDITADAS POR ACLES DE NIVEL C1</t>
  </si>
  <si>
    <t>NÚMERO DE CERTIFICADOS DE ENTIDADES ACREDITADAS POR ACLES DE NIVEL B2</t>
  </si>
  <si>
    <t>NÚMERO DE CERTIFICADOS DE ENTIDADES ACREDITADAS POR ACLES DE NIVEL B1</t>
  </si>
  <si>
    <t>Se valorarán por este subapartado los certificados de conocimiento de idiomas extranjeros admitidos por ACLES (Asociación de Centros de Lenguas de Educación Superior), conforme a la tabla de certificados que esté vigente en el momento de finalización del plazo de presentación de instancias. Cuando se presenten para su valoración en este apartado varios certificados acreditativos de la competencia lingüística en un mismo idioma, se valorará un solo certificado por idioma que se corresponderá con el de nivel superior. Los certificados de conocimiento de un idioma extranjero, acreditados de acuerdo con lo dispuesto en este apartado o en el apartado 3, se valorarán por una sola vez en uno o en otro apartado. Asimismo, cuando se presenten en esos apartados para su valoración varios certificados de los diferentes niveles acreditativos de la competencia lingüística en un mismo idioma, se valorará un solo certificado en uno de los apartados que se corresponderá con aquel que acredite un nivel superior de conocimiento de ese idioma.</t>
  </si>
  <si>
    <t>Apartado 6. Otros méritos (máximo 15 puntos)</t>
  </si>
  <si>
    <t>6.1</t>
  </si>
  <si>
    <t>Por publicaciones de carácter didáctico y científico sobre
disciplinas objeto del concurso o directamente
relacionadas con aspectos generales del currículo o con la
organización escolar</t>
  </si>
  <si>
    <t>Número de libros con 3 autores</t>
  </si>
  <si>
    <t>Número de libros con 4 autores</t>
  </si>
  <si>
    <t>Número de libros con 5 autores</t>
  </si>
  <si>
    <t>Número de libros con más de 5 autores</t>
  </si>
  <si>
    <t>Número de publicaciones en revistas como coautor/a</t>
  </si>
  <si>
    <t>Número de publicaciones en revistas como autor/a</t>
  </si>
  <si>
    <t>Número de libros como autor/a</t>
  </si>
  <si>
    <t>Número de libros como coautor/a</t>
  </si>
  <si>
    <t>Número de publicaciones en revistas con 3 o más autores</t>
  </si>
  <si>
    <t>6.2</t>
  </si>
  <si>
    <t>Por premios de ámbito autonómico, nacional o
internacional convocados por el Ministerio de Educación
o por las Administraciones educativas.
Por la participación en proyectos de investigación e
innovación en el ámbito de la educación</t>
  </si>
  <si>
    <t>El máximo son 8 puntos. Aquellas publicaciones que, estando obligadas a consignar el ISBN en virtud de lo dispuesto por el Decreto 2984/1972, de 2 de noviembre, modificado por el Real Decreto 2063/2008, de 12 de diciembre o, en su caso, ISSN o ISMN, carezcan de ellos, no serán valoradas, así como aquellas en las que el autor sea el editor de las mismas. En el caso de libros, (en papel, DVD o CD),
la aportación de la documentación se hará a través de medios electrónicos. No obstante, las Administraciones educativas podrán
establecer en sus convocatorias, la obligación de aportación de los documentos en otros formatos. Además, deberá aportarse la
siguiente documentación:Certificado de la editorial donde conste Título del libro, autor/es, ISBN, depósito legal y fecha de la primera edición, el número de ejemplares y que la difusión de los mismos ha sido en librerías comerciales. En relación con los libros editados por Administraciones Públicas y Universidades (públicas/privadas), que no se han difundido en librerías comerciales, además de los datos anteriores, en el certificado deben constar los centros de difusión (centros educativos, centros de profesores, instituciones
culturales, etc.). En los supuestos en que la editorial o asociación hayan desaparecido, los datos requeridos en este certificado habrán de justificarse por cualquier medio de prueba admisible en derecho. - En el caso de revistas (en papel, DVD o CD), la documentación se aportará a través de medios electrónicos. No obstante, las Administraciones educativas podrán establecer en sus convocatorias, la obligación de presentar dichos documentos en otros formatos. Además, deberá aportarse la siguiente documentación: Certificado en el que conste: el número de ejemplares, lugares de distribución y venta, o asociación científica o didáctica, legalmente constituida, a la que pertenece la revista, título de la publicación, autor/es, ISSN o ISMN, depósito legal y fecha de edición. En relación con las revistas editadas por Administraciones Públicas y Universidades (públicas/privadas) que no se han difundido en establecimientos comerciales, además de los datos anteriores, en el certificado deben constar los centros de difusión (centros educativos, centros de profesores,
instituciones culturales, etc.). - En el caso de publicaciones que solamente se dan en formato electrónico, para ser valorados se presentará un informe, en el cual, el organismo emisor certificará que la publicación aparece en la correspondiente base de datos bibliográfica. En este documento se indicará la base de datos, el título de la publicación, autor/es, el año y la URL</t>
  </si>
  <si>
    <t>Primeros premios ámbito nacional</t>
  </si>
  <si>
    <t>Primeros premios ámbito internacional</t>
  </si>
  <si>
    <t>Primeros premios ámbito autonómico</t>
  </si>
  <si>
    <t>Resto de premios ámbito internacional</t>
  </si>
  <si>
    <t>Resto de premios ámbito nacional</t>
  </si>
  <si>
    <t>Resto de premios ámbito autonómico</t>
  </si>
  <si>
    <t>Se premia con 1,5 puntos los primeros premios de ámbito internacional, con 1,25 puntos los primeros premios de ámbito nacional, con 1 punto los primeros premios de ámbito autonómico y otros premios de ámbito internacional, con 0,75 puntos otros premios de ámbito nacional, con 0,5 puntos el resto de premios de ámbito autonómico, y con 0,25 puntos la participación en un proyecto de innovación. Los premios deben ser otorgados especificamente a la o al docente, debiendo figurar su nombre y apellidos. El máximo de este apartado son 2,5 puntos.</t>
  </si>
  <si>
    <t>Primeros premios en exposiciones, concursos o certámenes de ámbito internacional</t>
  </si>
  <si>
    <t>Primeros premios en exposiciones, concursos o certámenes de ámbito nacional</t>
  </si>
  <si>
    <t>Primeros premios en exposiciones, concursos o certámenes de ámbito autonómico</t>
  </si>
  <si>
    <t>Otros premios en exposiciones, concursos o certámenes de ámbito internacional</t>
  </si>
  <si>
    <t>Otros premios en exposiciones, concursos o certámenes de ámbito nacional</t>
  </si>
  <si>
    <t>Otros premios en exposiciones, concursos o certámenes de ámbito autonómico</t>
  </si>
  <si>
    <t>Integrante de agrupaciones de cámara (máximo 10-12 componentes) en concierto de importancia nacional o internacional</t>
  </si>
  <si>
    <t>Integrante de agrupaciones de cámara (máximo 10-12 componentes) en salas de auditorios de importancia regional</t>
  </si>
  <si>
    <t>Integrante de agrupaciones de cámara (máximo 10-12 componentes) en salas de auditorios de importancia local</t>
  </si>
  <si>
    <t>Integrante de orquestas/bandas/coros en concierto de importancia nacional o internacional</t>
  </si>
  <si>
    <t>Integrante de orquestas/bandas/coros en salas de auditorios de importancia regional</t>
  </si>
  <si>
    <t>Integrante de orquestas/bandas/coros en salas de auditorios de importancia local</t>
  </si>
  <si>
    <t>Exposiciones individuales</t>
  </si>
  <si>
    <t>Exposiciones colectivas</t>
  </si>
  <si>
    <t>Autor/a de composiciones, coreografías o grabaciones con depósito legal, espectáculos circenses o teatrales</t>
  </si>
  <si>
    <t>Coautor/a de composiciones, coreografías o grabaciones con depósito legal, espectáculos circenses o teatrales</t>
  </si>
  <si>
    <t>Participación como uno de los 3 autores de composiciones, coreografías o grabaciones con depósito legal, espectáculos circenses o teatrales</t>
  </si>
  <si>
    <t>Participación como uno de los 4 autores de composiciones, coreografías o grabaciones con depósito legal, espectáculos circenses o teatrales</t>
  </si>
  <si>
    <t>Participación como uno de los 5 autores de composiciones, coreografías o grabaciones con depósito legal, espectáculos circenses o teatrales</t>
  </si>
  <si>
    <t>Participación como uno de los 6 o más autores de composiciones, coreografías o grabaciones con depósito legal, espectáculos circenses o teatrales</t>
  </si>
  <si>
    <t>Director/a, solista, actor/actriz, intérprete, bailarín en actuaciones y conciertos de importancia nacional o internacional</t>
  </si>
  <si>
    <t>Director/a, solista, actor/actriz, intérprete, bailarín en actuaciones y conciertos en salas de auditorios de importancia regional</t>
  </si>
  <si>
    <t>Director/a, solista, actor/actriz, intérprete, bailarín en actuaciones y conciertos en salas de auditorios de importancia local</t>
  </si>
  <si>
    <t>Este valor sería el máximo, pues la puntuación puede ser inferior, teniendo el cuenta el ámbito de la exposición (internacional, nacional, autonómica y local)</t>
  </si>
  <si>
    <t>Este valor sería el máximo, pues la puntuación puede ser inferior, teniendo el cuenta el ámbito de la exposición (internacional, nacional, autonómica y local), y el número de personas de cada exposición</t>
  </si>
  <si>
    <t>Participación en instituciones o campañas de ámbito nacional como conservador-restaurador de bienes culturales</t>
  </si>
  <si>
    <t>Este valor sería el máximo, pues la puntuación puede ser inferior, teniendo el cuenta el número de participantes en campañas colectivas</t>
  </si>
  <si>
    <t>Participación en instituciones o campañas de ámbito internacional como conservador-restaurador de bienes culturales</t>
  </si>
  <si>
    <t>Por cada año de servicio desempeñando puestos en la administración educativa de nivel de complemento de destino igual o superior al asignado al cuerpo por el que participa</t>
  </si>
  <si>
    <t>Méritos artísticos, deportivos y literarios:
- Por premios en exposiciones, concursos o en certámenes de ámbito autonómico, nacional o internacional.
- Por espectáculos teatrales o circenses, composiciones o coreografías estrenadas como autor o grabaciones con depósito legal.
- Por actuaciones como director/a, actor o actriz, intérprete, bailarín/a o solista en orquestas o en agrupaciones camerísticas (dúos, tríos, cuartetos…) .
- Por participación en instituciones o campañas de ámbito nacional o internacional como conservador-restaurador de bienes culturales.
- Por ostentar o haber ostentado la condición de deportista de alto nivel se otorgará 1 punto
- Por ostentar o haber ostentado la condición de deportista de alto rendimiento se otorgarán 0,5 puntos.
- Por exposiciones individuales o colectivas</t>
  </si>
  <si>
    <t>6.3</t>
  </si>
  <si>
    <t>6.4</t>
  </si>
  <si>
    <t>AÑOS COMPLETOS</t>
  </si>
  <si>
    <t>¿ESTÁS EN ESTA SITUACIÓN DESDE EL 1 DE SEPTIEMBRE?</t>
  </si>
  <si>
    <t>MESES COMPLETOS (Antes del 1 de septiembre)</t>
  </si>
  <si>
    <t>DÍAS (Antes del 1 de septiembre)</t>
  </si>
  <si>
    <t>Puntúan años como asesor técnico docente. No puntúan años como profesor asociado en Universidades.</t>
  </si>
  <si>
    <t>Por este subapartado únicamente se valorará el haber formado parte de los tribunales a partir de la entrada en vigor del Real Decreto 276/2007, de 23 de febrero (BOE de 2 de marzo)</t>
  </si>
  <si>
    <t>Por cada convocatoria en la que se haya actuado efectivamente como miembro de los tribunales de los procedimientos selectivos de ingreso o acceso a los cuerpos docentes a los que se refiere la L.O.E</t>
  </si>
  <si>
    <t>Número de veces en las que se ha sido miembro de tribunal de oposiciones desde 2007</t>
  </si>
  <si>
    <t>6.5</t>
  </si>
  <si>
    <t>Por cada curso de tutorización de las prácticas del título universitario oficial de Máster o, en su caso, de la formación equivalente regulada por la Orden EDU/2645/2011, de 23 de septiembre (BOE de 5 de octubre), para acreditar la formación pedagógica y didáctica exigida para ejercer la docencia en determinadas enseñanzas del sistema educativo, así como por la tutorización de las prácticas para la obtención de los títulos universitarios de grado que lo requieran</t>
  </si>
  <si>
    <t>Por cada curso de tutorización de la fase de prácticas de aquellas personas aspirantes que resulten seleccionadas por haber superado las fases de oposición y concurso de los procedimientos selectivos de ingreso, cuando dicha fase de prácticas se haya realizado a partir del curso académico 2023/2024, incluido</t>
  </si>
  <si>
    <t>6.6</t>
  </si>
  <si>
    <t>Número de cursos en los que se ha sido tutor/a (si en un curso se ha sido tutor/a de más de un alumno/a, sólo contará como un curso)</t>
  </si>
  <si>
    <t>Número de cursos en los que se ha sido tutor/a desde 2023 (si en un curso se ha sido tutor/a de más de un alumno/a, sólo contará como un curso)</t>
  </si>
  <si>
    <t>AÑOS en especialidades del cuerpo al que se opta a día de hoy (ver hoja de servicios prestados, cuentan años en interinidad, en prácticas, y como funcionario/a de carrera)</t>
  </si>
  <si>
    <t>MESES en especialidades del cuerpo al que se opta a día de hoy (ver hoja de servicios prestados, cuentan años en interinidad, en prácticas, y como funcionario/a de carrera)</t>
  </si>
  <si>
    <t>DÍAS en especialidades del cuerpo al que se opta a día de hoy (ver hoja de servicios prestados, cuentan años en interinidad, en prácticas, y como funcionario/a de carrera)</t>
  </si>
  <si>
    <t>PUNTUACIÓN TOTAL</t>
  </si>
  <si>
    <t>1.1</t>
  </si>
  <si>
    <t>1.2</t>
  </si>
  <si>
    <t>Antigüedad en el cuerpo</t>
  </si>
  <si>
    <t>3.1</t>
  </si>
  <si>
    <t>Doctorado, posgrados y premios extraordinarios</t>
  </si>
  <si>
    <t>3.2</t>
  </si>
  <si>
    <t>Otras titulaciones de nivel superior</t>
  </si>
  <si>
    <t>Titulaciones oficiales de enseñanzas de formación profesional, de las enseñanzas profesionales artísticas, deportivas y de las enseñanzas de idiomas</t>
  </si>
  <si>
    <t>Por cada año como director/a de centros públicos docentes, en Centros de Profesores y Recursos o instituciones análogas establecidas por las Administraciones educativas en sus convocatorias específicas, así como director/a de Agrupaciones de Lengua y Cultura españolas</t>
  </si>
  <si>
    <t>Por la impartición de las actividades de formación y perfeccionamiento indicadas en el subapartado 5.1</t>
  </si>
  <si>
    <t>Por cada especialidad de la que sea titular correspondiente al cuerpo por el que se concursa y distinta a la de ingreso en el mismo, adquirida a través del procedimiento de adquisición de nuevas especialidades previstos en los Reales Decreto 850/1993, de 4 de junio, 334/2004, de 27 de febrero y 276/2007, de 23 de febrero (A los efectos de este subapartado, en el caso de los cuerpos de catedráticos se valorarán las especialidades adquiridas en el correspondiente cuerpo de profesores)</t>
  </si>
  <si>
    <t>Por cada Certificado de nivel del Consejo de Europa de entidades acreditadas por ACLES</t>
  </si>
  <si>
    <t>Antigüedad en el centro</t>
  </si>
  <si>
    <t>¿Ostentas o has ostentado la condición de deportista de alto nivel?</t>
  </si>
  <si>
    <t>¿Ostentas o has ostentado la condición de deportista de alto rendimiento?</t>
  </si>
  <si>
    <t>En el apartado 4.1 del baremo, serán objeto de valoración, además del cargo de Director/a de Centros públicos docentes, los cargos de Director/a de Centros de Profesores, Centros de Recursos y Asesoramiento a la Escuela Rural y Centros Territoriales de Recursos para la Orientación, la Atención a la Diversidad y la Interculturalidad</t>
  </si>
  <si>
    <t>Se valoran puestos de Asesor de formación en centros de profesores, Asesor de programas, y de orientación en los centros de recursos y asesoramiento a la escuela rural, Asesor técnico de centros territoriales de recursos para la orientación, la atención a la diversidad y la interculturalidad, Puestos de EAEHD y EAECRM, Coordinador de calidad EDUCAL-CLM, Puestos en unidades de orientación, Coordinador de Prevención, Coordinador de Formación, Puestos en aulas penitenciarias, Responsable COVID, coordinador de la familia profesional de FP y FOL.</t>
  </si>
  <si>
    <t>Se valoran los cargos de Secretario adjunto,  los cargos aludidos en este apartado desempeñados en Secciones de FP, Jefe de Estudios Adjunto, Jefe de Residencia, Delegado del Jefe de Estudios de Instituto de Bachillerato o similares en C, Director - Jefe de Estudios de Sección Delegada,
Director de Sección Filial, Director de Centro Oficial de Patronato de Enseñanza Media, Administrador en Centros de Formación Profesional. Profesor Delegado en el caso de la Sección de Formación Profesional. En el subapartado 4.2 será objeto de valoración el cargo de Jefe de Residencia. Por este subapartado se valorarán también los cargos de Responsable de formación y Responsable de recursos digitales e innovación del Centro Regional de Formación del Profesorado de Castilla- La Mancha, como miembros del equipo directivo de este Centro</t>
  </si>
  <si>
    <r>
      <t xml:space="preserve">No se computará a estos efectos el tiempo que se haya permanecido fuera del centro en situación de servicios especiales, en comisión de servicios, con licencias por estudios o en supuestos análogos que no impliquen prestación efectiva de servicios en el centro educativo, pero sí el que haya estado en otros puestos de difícil desempeño vía comisión de servicios o concursillo. </t>
    </r>
    <r>
      <rPr>
        <b/>
        <sz val="11"/>
        <color theme="1"/>
        <rFont val="Calibri"/>
        <family val="2"/>
        <scheme val="minor"/>
      </rPr>
      <t>Una vez obtenido un destino definitivo, solo será baremable por este subapartado la nueva puntuación que pueda acreditarse por aquellos servicios que se presten tras la obtención de ese destino.</t>
    </r>
  </si>
  <si>
    <t>En el caso de personal funcionario docente del subgrupo A2, no se valorará por este apartado, en ningún caso, el primer título o estudios de esta naturaleza que se presente, con independencia de que se haya ingresado en el cuerpo a través de una titulación declarada como equivalente a efectos de docencia. En el caso de personal funcionario docente del subgrupo A1, no se valorarán por este apartado, en ningún caso, los estudios de esta naturaleza que hayan sido necesarios superar para la obtención de la primera titulación de licenciatura, ingeniería, arquitectura o grado que se presente con independencia de que se haya ingresado en el cuerpo a través de una titulación declarada como equivalente a efectos de docencia. En lo que respecta a la baremación de titulaciones de primer ciclo, no se entenderá como tal la superación de alguno de los cursos de adaptación.</t>
  </si>
  <si>
    <t>No se considerarán como títulos distintos las diferentes menciones o especialidades que se asienten en una misma titulación. Cuando los títulos hayan sido obtenidos en el extranjero o hayan sido expedidos por instituciones docentes de otros países, deberá adjuntarse además la correspondiente homologación o declaración de equivalencia.</t>
  </si>
  <si>
    <t>El apartado hace referencia expresa a las nuevas titulaciones de Grado y Máster. En consecuencia, no procede baremar por este apartado otras tutorizaciones de prácticas correspondientes a estudios conducentes a titulaciones académicas distintas a las indicadas. Sí se baremará la tutorización de prácticas correspondientes a estudios conducentes a titulaciones académicas universitarias anteriores a la existencia de las nuevas titulaciones de Grado y Máster. No se valorarán más de una tutoría de cada tipo por curso escolar. En el caso de la tutorízación de funcionariado en prácticas anterior al curso 23/24, se seguirá puntuando en el apartado 5.2.</t>
  </si>
  <si>
    <t xml:space="preserve">El máximo son 9 puntos. Se puntuarán con 0,1000 puntos por cada 10 horas de actividades de formación acreditadas. A estos efectos se sumarán las horas de todas las actividades, no puntuándose el resto del número de horas inferiores a 10. Cuando las
actividades vinieran expresadas en créditos se entenderá que cada crédito equivale a 10 horas. En cuanto a seminarios y grupos colaborativos del centro Regional de Formación del Profesorado, se certifican por paquetes de trabajo, independientemente de que hayan completado la duración total de la actividad formativa para su certificación. En el Extracto de formación aparece la duración total y su equivalencia en horas, pero solo hay que otorgar puntuación por los créditos que figuran concedidos por los paquetes de trabajo entregados.
Así, en un caso en el que para una actividad aparezca una duración de 6 meses, 60 horas, 3 créditos, no se otorgan puntos por las 60 horas sino por los 3 créditos que certifican que se han entregado 3 paquetes de trabajo.
En actividades de formación, como los talleres, en que se certifican fracciones de crédito, se sumarán éstas, y una vez convertidos los créditos resultantes a horas, se actuará como marca el baremo: Se puntuarán con 0,1000 puntos por cada 10 horas de actividades de formación acreditadas. A estos efectos se sumarán las horas de todas las actividades, no puntuándose el resto del número de horas inferiores a 10. Cuando las actividades vinieran expresadas en créditos se entenderá que cada crédito equivale a 10 horas.
Cada tres talleres se concede 1 crédito, y máximo se pueden conceder 3 créditos por curso. Si el extracto contiene más solo se baremarán 3 créditos. En el apartado de Formación y Perfeccionamiento se valorarán los cursos de formación en materia de Prevención de riesgos laborales y Salud Laboral. Dado que el apartado hace referencia a actividades de formación y perfeccionamiento relativas a “las especialidades del cuerpo al que pertenezca el participante, a las plazas o puestos a los que opte” procede valorar cualquier actividad de la totalidad de especialidades del cuerpo de pertenencia del participante. No procederá valorar el CAP por este apartado a ningún participante, cualquiera que sea su cuerpo docente, ni los antiguos cursos monográficos para el doctorado. Con respecto a los títluos no oficiales de Universidades, para que puedan ser baremadas por el apartado 5.1, deben de cumplir dos condiciones:
-Que no se trate de enseñanzas que conducen a la expedición de un título oficial.
-Que tengan por objeto el perfeccionamiento sobre aspectos científicos y didácticos de las especialidades del cuerpo al que pertenezca el participante, a las plazas o puestos a los que opte o relacionadas con la organización escolar o con las tecnologías aplicadas a la educación.
Los Títulos Oficiales se baremarán por el apartado 3 “Méritos Académicos”.
Los títulos propios o no oficiales se baremarán por el apartado 5 “Formación y perfeccionamiento”.
</t>
  </si>
  <si>
    <t>Con independencia del cuerpo desde el que se participe, se tendrá en cuenta la pertenencia al Cuerpo de Catedráticos.
Sólo se tendrá en cuenta un nombramiento.</t>
  </si>
  <si>
    <t>Por cada año como personal funcionario de carrera en situación de provisionalidad, siempre que se participe desde esta situación</t>
  </si>
  <si>
    <t>Cargos de coordinación docente, función tutorial y figuras análogas:
Por cada año como coordinador/a de ciclo, jefe/a de seminario, departamento o división de centros públicos docentes, asesor/a de formación permanente o director/a de un equipo de orientación educativa y psicopedagógica o las figuras análogas que cada  administración educativa establezca en su convocatoria específica, así como por el desempeño de la función tutorial ejercida a partir de la entrada en vigor de la L.O.E</t>
  </si>
  <si>
    <t>Por actividades superadas que tengan por objeto el perfeccionamiento sobre aspectos científicos y didácticos de las especialidades del cuerpo al que pertenezca el participante, a las plazas o puestos a los que opte o relacionadas con la organización escolar o con las tecnologías aplicadas a la educación, organizadas por el Ministerio de Educación, Formación Profesional y Deportes, las Consejerías que tengan atribuidas las competencias en materia educativa, por instituciones sin ánimo de lucro siempre que dichas actividades hayan sido homologadas o reconocidas por las Administraciones educativas, así como las organizadas por las Universidades.</t>
  </si>
  <si>
    <t xml:space="preserve">Por publicaciones de carácter didáctico y científico sobre disciplinas objeto del concurso o directamente relacionadas con aspectos generales del currículo o con la organización escolar </t>
  </si>
  <si>
    <t xml:space="preserve">Por premios de ámbito autonómico, nacional o internacional convocados por el Ministerio de Educación o por las Administraciones educativas. Por la participación en proyectos de investigación e innovación en el ámbito de la educación </t>
  </si>
  <si>
    <t>Méritos artísticos, deportivos y literarios: Por premios en exposiciones, concursos o en certámenes de ámbito autonómico, nacional o internacional. Por espectáculos teatrales o circenses, composiciones o coreografías estrenadas como autor o grabaciones con depósito legal. Por actuaciones como director/a, actor o actriz, intérprete, bailarín/a o solista en orquestas o en agrupaciones camerísticas (dúos, tríos, cuartetos…). Por participación en instituciones o campañas de ámbito nacional o internacional como conservador-restaurador de bienes culturales. Por ostentar o haber ostentado la condición de deportista de alto nivel. Por ostentar o haber ostentado la condición de deportista de alto rendimiento. Por exposiciones individuales o colectivas</t>
  </si>
  <si>
    <t>INTRODUCE DATOS EN ESTA COLUMNA</t>
  </si>
  <si>
    <t>AÑO EN EL QUE OBTUVISTE TU ACTUAL DESTINO DEFINITIVO (si estás en expectativa de destino, consigna un 0)</t>
  </si>
  <si>
    <t>CALCULADORA CONCURSO DE TRASLADOS 25/26</t>
  </si>
  <si>
    <t>Participación en proyectos de innovación no premiados como ASISTENTE</t>
  </si>
  <si>
    <t xml:space="preserve">PUNTUACIÓN TOTAL CONCURSO    </t>
  </si>
  <si>
    <t xml:space="preserve">PUNTUACIÓN TOTAL CONCURSILLO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</si>
</sst>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0"/>
  </numFmts>
  <fonts count="16" x14ac:knownFonts="1">
    <font>
      <sz val="11"/>
      <color theme="1"/>
      <name val="Calibri"/>
      <family val="2"/>
      <scheme val="minor"/>
    </font>
    <font>
      <b/>
      <sz val="11"/>
      <color theme="1"/>
      <name val="Calibri"/>
      <family val="2"/>
      <scheme val="minor"/>
    </font>
    <font>
      <sz val="11"/>
      <color theme="0"/>
      <name val="Calibri"/>
      <family val="2"/>
      <scheme val="minor"/>
    </font>
    <font>
      <b/>
      <sz val="18"/>
      <color rgb="FFFF0000"/>
      <name val="Calibri"/>
      <family val="2"/>
      <scheme val="minor"/>
    </font>
    <font>
      <b/>
      <sz val="14"/>
      <color rgb="FF0070C0"/>
      <name val="Calibri"/>
      <family val="2"/>
      <scheme val="minor"/>
    </font>
    <font>
      <b/>
      <sz val="14"/>
      <color theme="1"/>
      <name val="Calibri"/>
      <family val="2"/>
      <scheme val="minor"/>
    </font>
    <font>
      <sz val="14"/>
      <color theme="1"/>
      <name val="Calibri"/>
      <family val="2"/>
      <scheme val="minor"/>
    </font>
    <font>
      <b/>
      <sz val="11"/>
      <color theme="0"/>
      <name val="Calibri"/>
      <family val="2"/>
      <scheme val="minor"/>
    </font>
    <font>
      <b/>
      <sz val="14"/>
      <color theme="0"/>
      <name val="Calibri"/>
      <family val="2"/>
      <scheme val="minor"/>
    </font>
    <font>
      <b/>
      <sz val="18"/>
      <color theme="0"/>
      <name val="Calibri"/>
      <family val="2"/>
      <scheme val="minor"/>
    </font>
    <font>
      <b/>
      <sz val="18"/>
      <color theme="1"/>
      <name val="Calibri"/>
      <family val="2"/>
      <scheme val="minor"/>
    </font>
    <font>
      <b/>
      <sz val="22"/>
      <color rgb="FFC00000"/>
      <name val="Calibri"/>
      <family val="2"/>
      <scheme val="minor"/>
    </font>
    <font>
      <b/>
      <sz val="28"/>
      <color rgb="FFC00000"/>
      <name val="Calibri"/>
      <family val="2"/>
      <scheme val="minor"/>
    </font>
    <font>
      <b/>
      <sz val="16"/>
      <color rgb="FFC00000"/>
      <name val="Calibri"/>
      <family val="2"/>
      <scheme val="minor"/>
    </font>
    <font>
      <b/>
      <sz val="16"/>
      <color theme="0" tint="-0.499984740745262"/>
      <name val="Calibri"/>
      <family val="2"/>
      <scheme val="minor"/>
    </font>
    <font>
      <b/>
      <sz val="18"/>
      <color rgb="FFC0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7" tint="0.7999816888943144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201">
    <xf numFmtId="0" fontId="0" fillId="0" borderId="0" xfId="0"/>
    <xf numFmtId="0" fontId="0" fillId="0" borderId="0" xfId="0" applyAlignment="1">
      <alignment wrapText="1"/>
    </xf>
    <xf numFmtId="14" fontId="0" fillId="0" borderId="0" xfId="0" applyNumberFormat="1"/>
    <xf numFmtId="14" fontId="0" fillId="0" borderId="0" xfId="0" applyNumberFormat="1" applyAlignment="1">
      <alignment horizontal="left"/>
    </xf>
    <xf numFmtId="2" fontId="0" fillId="0" borderId="0" xfId="0" applyNumberFormat="1" applyAlignment="1">
      <alignment horizontal="left"/>
    </xf>
    <xf numFmtId="0" fontId="2" fillId="4" borderId="7" xfId="0" applyFont="1" applyFill="1" applyBorder="1"/>
    <xf numFmtId="0" fontId="2" fillId="4" borderId="12" xfId="0" applyFont="1" applyFill="1" applyBorder="1"/>
    <xf numFmtId="2" fontId="2" fillId="4" borderId="12" xfId="0" applyNumberFormat="1" applyFont="1" applyFill="1" applyBorder="1"/>
    <xf numFmtId="2" fontId="2" fillId="4" borderId="10" xfId="0" applyNumberFormat="1" applyFont="1" applyFill="1" applyBorder="1"/>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1" xfId="0" applyFont="1" applyFill="1" applyBorder="1" applyAlignment="1">
      <alignment horizontal="center"/>
    </xf>
    <xf numFmtId="0" fontId="1" fillId="4" borderId="5" xfId="0" applyFont="1" applyFill="1" applyBorder="1" applyAlignment="1">
      <alignment horizontal="center"/>
    </xf>
    <xf numFmtId="0" fontId="1" fillId="4" borderId="6" xfId="0" applyFont="1" applyFill="1" applyBorder="1" applyAlignment="1">
      <alignment horizontal="center"/>
    </xf>
    <xf numFmtId="0" fontId="0" fillId="0" borderId="1" xfId="0" applyBorder="1" applyAlignment="1">
      <alignment vertic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wrapText="1"/>
    </xf>
    <xf numFmtId="0" fontId="2" fillId="4" borderId="10" xfId="0" applyFont="1" applyFill="1" applyBorder="1"/>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2" borderId="2" xfId="0" applyFont="1" applyFill="1" applyBorder="1" applyAlignment="1">
      <alignment horizontal="center" wrapText="1"/>
    </xf>
    <xf numFmtId="0" fontId="1" fillId="2" borderId="3" xfId="0" applyFont="1" applyFill="1" applyBorder="1" applyAlignment="1">
      <alignment horizontal="center" vertical="center" wrapText="1"/>
    </xf>
    <xf numFmtId="0" fontId="0" fillId="0" borderId="1" xfId="0" applyBorder="1" applyAlignment="1">
      <alignment horizont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0" fillId="0" borderId="1" xfId="0" applyBorder="1" applyAlignment="1">
      <alignment horizontal="left" vertical="center" wrapText="1"/>
    </xf>
    <xf numFmtId="0" fontId="1" fillId="2" borderId="6" xfId="0" applyFont="1" applyFill="1" applyBorder="1" applyAlignment="1">
      <alignment horizontal="center" vertical="center"/>
    </xf>
    <xf numFmtId="0" fontId="1" fillId="2" borderId="9" xfId="0" applyFont="1" applyFill="1" applyBorder="1" applyAlignment="1">
      <alignment horizontal="center" vertical="center" wrapText="1"/>
    </xf>
    <xf numFmtId="0" fontId="2" fillId="0" borderId="0" xfId="0" applyFont="1"/>
    <xf numFmtId="164" fontId="1" fillId="5" borderId="4" xfId="0" applyNumberFormat="1" applyFont="1" applyFill="1" applyBorder="1" applyAlignment="1">
      <alignment horizontal="center"/>
    </xf>
    <xf numFmtId="165" fontId="1" fillId="5" borderId="4" xfId="0" applyNumberFormat="1" applyFont="1" applyFill="1" applyBorder="1" applyAlignment="1">
      <alignment horizontal="center"/>
    </xf>
    <xf numFmtId="0" fontId="2" fillId="4" borderId="14" xfId="0" applyFont="1" applyFill="1" applyBorder="1"/>
    <xf numFmtId="2" fontId="2" fillId="4" borderId="14" xfId="0" applyNumberFormat="1" applyFont="1" applyFill="1" applyBorder="1"/>
    <xf numFmtId="2" fontId="2" fillId="4" borderId="15" xfId="0" applyNumberFormat="1" applyFont="1" applyFill="1" applyBorder="1"/>
    <xf numFmtId="0" fontId="0" fillId="0" borderId="6" xfId="0" applyBorder="1" applyAlignment="1">
      <alignment wrapText="1"/>
    </xf>
    <xf numFmtId="164" fontId="0" fillId="0" borderId="14" xfId="0" applyNumberFormat="1" applyBorder="1" applyAlignment="1">
      <alignment vertical="center"/>
    </xf>
    <xf numFmtId="164" fontId="0" fillId="0" borderId="15" xfId="0" applyNumberFormat="1" applyBorder="1" applyAlignment="1">
      <alignment vertical="center"/>
    </xf>
    <xf numFmtId="0" fontId="0" fillId="0" borderId="3" xfId="0" applyBorder="1" applyAlignment="1">
      <alignment horizontal="left" vertical="center" wrapText="1"/>
    </xf>
    <xf numFmtId="0" fontId="1" fillId="2" borderId="0" xfId="0" applyFont="1" applyFill="1" applyAlignment="1">
      <alignment horizontal="center" vertical="center"/>
    </xf>
    <xf numFmtId="0" fontId="2" fillId="4" borderId="0" xfId="0" applyFont="1" applyFill="1"/>
    <xf numFmtId="0" fontId="7" fillId="4" borderId="0" xfId="0" applyFont="1" applyFill="1"/>
    <xf numFmtId="0" fontId="2" fillId="4" borderId="0" xfId="0" applyFont="1" applyFill="1" applyAlignment="1">
      <alignment horizontal="center"/>
    </xf>
    <xf numFmtId="164" fontId="2" fillId="4" borderId="0" xfId="0" applyNumberFormat="1" applyFont="1" applyFill="1" applyAlignment="1">
      <alignment vertical="center"/>
    </xf>
    <xf numFmtId="14" fontId="2" fillId="4" borderId="0" xfId="0" applyNumberFormat="1" applyFont="1" applyFill="1" applyAlignment="1">
      <alignment horizontal="left"/>
    </xf>
    <xf numFmtId="14" fontId="2" fillId="4" borderId="0" xfId="0" applyNumberFormat="1" applyFont="1" applyFill="1"/>
    <xf numFmtId="2" fontId="2" fillId="4" borderId="0" xfId="0" applyNumberFormat="1" applyFont="1" applyFill="1" applyAlignment="1">
      <alignment horizontal="left"/>
    </xf>
    <xf numFmtId="164" fontId="7" fillId="4" borderId="0" xfId="0" applyNumberFormat="1" applyFont="1" applyFill="1" applyAlignment="1">
      <alignment horizontal="center"/>
    </xf>
    <xf numFmtId="0" fontId="7" fillId="4" borderId="0" xfId="0" applyFont="1" applyFill="1" applyAlignment="1">
      <alignment horizontal="center" vertical="center"/>
    </xf>
    <xf numFmtId="0" fontId="8" fillId="4" borderId="0" xfId="0" quotePrefix="1" applyFont="1" applyFill="1" applyAlignment="1">
      <alignment horizontal="center" vertical="center"/>
    </xf>
    <xf numFmtId="0" fontId="2" fillId="4" borderId="0" xfId="0" applyFont="1" applyFill="1" applyAlignment="1">
      <alignment horizontal="center" wrapText="1"/>
    </xf>
    <xf numFmtId="0" fontId="7" fillId="4" borderId="0" xfId="0" applyFont="1" applyFill="1" applyAlignment="1">
      <alignment horizontal="center" vertical="center" wrapText="1"/>
    </xf>
    <xf numFmtId="0" fontId="8" fillId="4" borderId="0" xfId="0" applyFont="1" applyFill="1" applyAlignment="1">
      <alignment horizontal="center" vertical="center"/>
    </xf>
    <xf numFmtId="0" fontId="7" fillId="4" borderId="0" xfId="0" applyFont="1" applyFill="1" applyAlignment="1">
      <alignment horizontal="center"/>
    </xf>
    <xf numFmtId="0" fontId="2" fillId="4" borderId="0" xfId="0" applyFont="1" applyFill="1" applyAlignment="1">
      <alignment wrapText="1"/>
    </xf>
    <xf numFmtId="0" fontId="2" fillId="4" borderId="0" xfId="0" applyFont="1" applyFill="1" applyAlignment="1">
      <alignment horizontal="center" vertical="center" wrapText="1"/>
    </xf>
    <xf numFmtId="0" fontId="8" fillId="4" borderId="0" xfId="0" applyFont="1" applyFill="1" applyAlignment="1">
      <alignment horizontal="center"/>
    </xf>
    <xf numFmtId="165" fontId="7" fillId="4" borderId="0" xfId="0" applyNumberFormat="1" applyFont="1" applyFill="1" applyAlignment="1">
      <alignment horizontal="center"/>
    </xf>
    <xf numFmtId="0" fontId="2" fillId="4" borderId="0" xfId="0" applyFont="1" applyFill="1" applyAlignment="1">
      <alignment horizontal="center" vertical="center"/>
    </xf>
    <xf numFmtId="0" fontId="2" fillId="4" borderId="0" xfId="0" applyFont="1" applyFill="1" applyAlignment="1">
      <alignment vertical="center" wrapText="1"/>
    </xf>
    <xf numFmtId="0" fontId="0" fillId="4" borderId="0" xfId="0" applyFill="1"/>
    <xf numFmtId="0" fontId="6" fillId="4" borderId="0" xfId="0" applyFont="1" applyFill="1"/>
    <xf numFmtId="0" fontId="0" fillId="2" borderId="0" xfId="0" applyFill="1"/>
    <xf numFmtId="0" fontId="10" fillId="7" borderId="2" xfId="0" applyFont="1" applyFill="1" applyBorder="1" applyAlignment="1">
      <alignment horizontal="center" vertical="center" wrapText="1"/>
    </xf>
    <xf numFmtId="14" fontId="0" fillId="4" borderId="0" xfId="0" applyNumberFormat="1" applyFill="1"/>
    <xf numFmtId="0" fontId="0" fillId="4" borderId="0" xfId="0" applyFill="1" applyAlignment="1">
      <alignment vertical="center" wrapText="1"/>
    </xf>
    <xf numFmtId="0" fontId="5" fillId="4" borderId="0" xfId="0" applyFont="1" applyFill="1" applyAlignment="1">
      <alignment vertical="center"/>
    </xf>
    <xf numFmtId="0" fontId="5" fillId="3" borderId="8" xfId="0" applyFont="1" applyFill="1" applyBorder="1" applyAlignment="1">
      <alignment horizontal="center" vertical="center"/>
    </xf>
    <xf numFmtId="0" fontId="0" fillId="0" borderId="9" xfId="0" applyBorder="1" applyAlignment="1">
      <alignment horizontal="left" vertical="center" wrapText="1"/>
    </xf>
    <xf numFmtId="0" fontId="0" fillId="4" borderId="9" xfId="0" applyFill="1" applyBorder="1" applyAlignment="1">
      <alignment horizontal="left" vertical="center" wrapText="1"/>
    </xf>
    <xf numFmtId="0" fontId="0" fillId="4" borderId="3" xfId="0" applyFill="1" applyBorder="1" applyAlignment="1">
      <alignment horizontal="left" vertical="center" wrapText="1"/>
    </xf>
    <xf numFmtId="165" fontId="0" fillId="4" borderId="0" xfId="0" applyNumberFormat="1" applyFill="1" applyAlignment="1">
      <alignment horizontal="center" vertical="center"/>
    </xf>
    <xf numFmtId="0" fontId="0" fillId="4" borderId="0" xfId="0" applyFill="1" applyAlignment="1">
      <alignment horizontal="center" vertical="center"/>
    </xf>
    <xf numFmtId="165" fontId="1" fillId="4" borderId="4" xfId="0" applyNumberFormat="1" applyFont="1" applyFill="1" applyBorder="1" applyAlignment="1">
      <alignment horizontal="center" vertical="center"/>
    </xf>
    <xf numFmtId="165" fontId="1" fillId="4" borderId="10" xfId="0" applyNumberFormat="1" applyFont="1" applyFill="1" applyBorder="1" applyAlignment="1">
      <alignment horizontal="center" vertical="center"/>
    </xf>
    <xf numFmtId="0" fontId="0" fillId="0" borderId="0" xfId="0" applyAlignment="1">
      <alignment horizontal="center" vertical="center"/>
    </xf>
    <xf numFmtId="0" fontId="5" fillId="6" borderId="2" xfId="0" applyFont="1" applyFill="1" applyBorder="1" applyAlignment="1">
      <alignment horizontal="center" vertical="center"/>
    </xf>
    <xf numFmtId="165" fontId="1" fillId="6" borderId="4" xfId="0" applyNumberFormat="1" applyFont="1" applyFill="1" applyBorder="1" applyAlignment="1">
      <alignment horizontal="center" vertical="center"/>
    </xf>
    <xf numFmtId="0" fontId="0" fillId="4" borderId="3" xfId="0" applyFill="1" applyBorder="1" applyAlignment="1">
      <alignment horizontal="left" vertical="center"/>
    </xf>
    <xf numFmtId="165" fontId="1" fillId="2" borderId="1" xfId="0" applyNumberFormat="1" applyFont="1" applyFill="1" applyBorder="1" applyAlignment="1">
      <alignment horizontal="center" vertical="center"/>
    </xf>
    <xf numFmtId="0" fontId="1" fillId="6" borderId="3" xfId="0" applyFont="1" applyFill="1" applyBorder="1" applyAlignment="1">
      <alignment horizontal="left" vertical="center"/>
    </xf>
    <xf numFmtId="0" fontId="1" fillId="6" borderId="3" xfId="0" applyFont="1" applyFill="1" applyBorder="1" applyAlignment="1">
      <alignment horizontal="left" vertical="center" wrapText="1"/>
    </xf>
    <xf numFmtId="0" fontId="4" fillId="8" borderId="3" xfId="0" quotePrefix="1" applyFont="1" applyFill="1" applyBorder="1" applyAlignment="1" applyProtection="1">
      <alignment horizontal="center" vertical="center"/>
      <protection locked="0"/>
    </xf>
    <xf numFmtId="0" fontId="4" fillId="8" borderId="4" xfId="0" applyFont="1" applyFill="1" applyBorder="1" applyAlignment="1" applyProtection="1">
      <alignment horizontal="center" vertical="center"/>
      <protection locked="0"/>
    </xf>
    <xf numFmtId="0" fontId="4" fillId="8" borderId="9" xfId="0" quotePrefix="1" applyFont="1" applyFill="1" applyBorder="1" applyAlignment="1" applyProtection="1">
      <alignment horizontal="center" vertical="center"/>
      <protection locked="0"/>
    </xf>
    <xf numFmtId="0" fontId="4" fillId="8" borderId="0" xfId="0" quotePrefix="1" applyFont="1" applyFill="1" applyAlignment="1" applyProtection="1">
      <alignment horizontal="center" vertical="center"/>
      <protection locked="0"/>
    </xf>
    <xf numFmtId="0" fontId="4" fillId="8" borderId="4" xfId="0" quotePrefix="1" applyFont="1" applyFill="1" applyBorder="1" applyAlignment="1" applyProtection="1">
      <alignment horizontal="center" vertical="center"/>
      <protection locked="0"/>
    </xf>
    <xf numFmtId="0" fontId="4" fillId="8" borderId="4" xfId="0" applyFont="1" applyFill="1" applyBorder="1" applyAlignment="1" applyProtection="1">
      <alignment horizontal="center"/>
      <protection locked="0"/>
    </xf>
    <xf numFmtId="0" fontId="4" fillId="8" borderId="6" xfId="0" applyFont="1" applyFill="1" applyBorder="1" applyAlignment="1" applyProtection="1">
      <alignment horizontal="center" vertical="center"/>
      <protection locked="0"/>
    </xf>
    <xf numFmtId="164" fontId="0" fillId="4" borderId="0" xfId="0" applyNumberFormat="1" applyFill="1" applyAlignment="1">
      <alignment vertical="center"/>
    </xf>
    <xf numFmtId="0" fontId="1" fillId="2" borderId="2" xfId="0" applyFont="1" applyFill="1" applyBorder="1" applyAlignment="1">
      <alignment horizontal="center" vertical="top" wrapText="1"/>
    </xf>
    <xf numFmtId="0" fontId="2" fillId="0" borderId="0" xfId="0" quotePrefix="1" applyFont="1"/>
    <xf numFmtId="0" fontId="2" fillId="0" borderId="0" xfId="0" applyFont="1" applyAlignment="1">
      <alignment horizontal="left"/>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2" fillId="4" borderId="0" xfId="0" applyFont="1" applyFill="1" applyAlignment="1">
      <alignment horizontal="center"/>
    </xf>
    <xf numFmtId="0" fontId="9" fillId="4" borderId="0" xfId="0" applyFont="1" applyFill="1" applyAlignment="1">
      <alignment horizontal="center" vertical="center"/>
    </xf>
    <xf numFmtId="0" fontId="2" fillId="4" borderId="0" xfId="0" applyFont="1" applyFill="1" applyAlignment="1">
      <alignment horizontal="center" vertical="center" wrapText="1"/>
    </xf>
    <xf numFmtId="0" fontId="2" fillId="4" borderId="0" xfId="0" applyFont="1" applyFill="1" applyAlignment="1">
      <alignment horizontal="center" wrapText="1"/>
    </xf>
    <xf numFmtId="0" fontId="2" fillId="4" borderId="0" xfId="0" applyFont="1" applyFill="1" applyAlignment="1">
      <alignment horizontal="center" vertical="center"/>
    </xf>
    <xf numFmtId="0" fontId="7" fillId="4" borderId="0" xfId="0" applyFont="1" applyFill="1" applyAlignment="1">
      <alignment horizont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13" xfId="0" applyBorder="1" applyAlignment="1">
      <alignment horizontal="center" wrapText="1"/>
    </xf>
    <xf numFmtId="0" fontId="0" fillId="0" borderId="15" xfId="0" applyBorder="1" applyAlignment="1">
      <alignment horizont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 fillId="8" borderId="2" xfId="0" applyFont="1" applyFill="1" applyBorder="1" applyAlignment="1">
      <alignment horizontal="center"/>
    </xf>
    <xf numFmtId="0" fontId="1" fillId="8" borderId="4" xfId="0" applyFont="1" applyFill="1" applyBorder="1" applyAlignment="1">
      <alignment horizont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0" fillId="0" borderId="2"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4" borderId="0" xfId="0" applyFont="1" applyFill="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4" fillId="8" borderId="7" xfId="0" applyFont="1" applyFill="1" applyBorder="1" applyAlignment="1" applyProtection="1">
      <alignment horizontal="center" vertical="center"/>
      <protection locked="0"/>
    </xf>
    <xf numFmtId="0" fontId="4" fillId="8" borderId="10" xfId="0" applyFont="1" applyFill="1" applyBorder="1" applyAlignment="1" applyProtection="1">
      <alignment horizontal="center" vertical="center"/>
      <protection locked="0"/>
    </xf>
    <xf numFmtId="0" fontId="3" fillId="0" borderId="14" xfId="0" applyFont="1" applyBorder="1" applyAlignment="1">
      <alignment horizontal="center"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2" fillId="4" borderId="13" xfId="0" applyFont="1" applyFill="1" applyBorder="1" applyAlignment="1">
      <alignment horizontal="center"/>
    </xf>
    <xf numFmtId="0" fontId="2" fillId="4" borderId="14" xfId="0" applyFont="1" applyFill="1" applyBorder="1" applyAlignment="1">
      <alignment horizontal="center"/>
    </xf>
    <xf numFmtId="0" fontId="0" fillId="0" borderId="12" xfId="0"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0" fillId="0" borderId="13" xfId="0" applyBorder="1" applyAlignment="1">
      <alignment horizontal="center"/>
    </xf>
    <xf numFmtId="0" fontId="0" fillId="0" borderId="15" xfId="0" applyBorder="1" applyAlignment="1">
      <alignment horizontal="center"/>
    </xf>
    <xf numFmtId="0" fontId="0" fillId="0" borderId="7" xfId="0" applyBorder="1" applyAlignment="1">
      <alignment horizontal="left" vertical="center" wrapText="1"/>
    </xf>
    <xf numFmtId="0" fontId="0" fillId="0" borderId="12" xfId="0" applyBorder="1" applyAlignment="1">
      <alignment horizontal="left" vertical="center" wrapText="1"/>
    </xf>
    <xf numFmtId="0" fontId="2" fillId="0" borderId="0" xfId="0" applyFont="1" applyAlignment="1">
      <alignment horizontal="left" wrapText="1"/>
    </xf>
    <xf numFmtId="0" fontId="0" fillId="0" borderId="0" xfId="0" applyAlignment="1">
      <alignment horizontal="left" wrapText="1"/>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0" fillId="0" borderId="0" xfId="0" applyAlignment="1">
      <alignment horizontal="center" vertical="center" wrapText="1"/>
    </xf>
    <xf numFmtId="0" fontId="0" fillId="0" borderId="3"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11" xfId="0" applyBorder="1" applyAlignment="1">
      <alignment horizontal="center" wrapText="1"/>
    </xf>
    <xf numFmtId="0" fontId="0" fillId="0" borderId="0" xfId="0" applyAlignment="1">
      <alignment horizontal="center" wrapText="1"/>
    </xf>
    <xf numFmtId="0" fontId="0" fillId="0" borderId="12"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165" fontId="11" fillId="2" borderId="0" xfId="0" applyNumberFormat="1" applyFont="1" applyFill="1" applyAlignment="1">
      <alignment horizontal="center" vertical="center"/>
    </xf>
    <xf numFmtId="165" fontId="11" fillId="2" borderId="12" xfId="0" applyNumberFormat="1" applyFont="1" applyFill="1" applyBorder="1" applyAlignment="1">
      <alignment horizontal="center" vertical="center"/>
    </xf>
    <xf numFmtId="164" fontId="12" fillId="2" borderId="1" xfId="0" applyNumberFormat="1" applyFont="1" applyFill="1" applyBorder="1" applyAlignment="1">
      <alignment horizontal="center" vertical="center" wrapText="1"/>
    </xf>
    <xf numFmtId="0" fontId="13" fillId="4" borderId="0" xfId="0" applyFont="1" applyFill="1" applyAlignment="1">
      <alignment horizontal="right"/>
    </xf>
    <xf numFmtId="165" fontId="14" fillId="4" borderId="15" xfId="0" applyNumberFormat="1" applyFont="1" applyFill="1" applyBorder="1" applyAlignment="1">
      <alignment horizontal="center" vertical="center"/>
    </xf>
    <xf numFmtId="0" fontId="14" fillId="4" borderId="0" xfId="0" applyFont="1" applyFill="1" applyAlignment="1">
      <alignment horizontal="right"/>
    </xf>
    <xf numFmtId="165" fontId="15" fillId="4"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411163</xdr:colOff>
      <xdr:row>0</xdr:row>
      <xdr:rowOff>123825</xdr:rowOff>
    </xdr:from>
    <xdr:to>
      <xdr:col>2</xdr:col>
      <xdr:colOff>2881107</xdr:colOff>
      <xdr:row>4</xdr:row>
      <xdr:rowOff>111124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201" y="123825"/>
          <a:ext cx="3012869" cy="8350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234950</xdr:colOff>
      <xdr:row>0</xdr:row>
      <xdr:rowOff>431800</xdr:rowOff>
    </xdr:from>
    <xdr:to>
      <xdr:col>3</xdr:col>
      <xdr:colOff>549068</xdr:colOff>
      <xdr:row>0</xdr:row>
      <xdr:rowOff>1282700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950" y="431800"/>
          <a:ext cx="3012869" cy="850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47"/>
  <sheetViews>
    <sheetView showRowColHeaders="0" zoomScaleNormal="100" workbookViewId="0">
      <selection activeCell="D5" sqref="D5"/>
    </sheetView>
  </sheetViews>
  <sheetFormatPr baseColWidth="10" defaultRowHeight="14.25" x14ac:dyDescent="0.45"/>
  <cols>
    <col min="1" max="1" width="4.19921875" style="60" customWidth="1"/>
    <col min="2" max="2" width="7.59765625" customWidth="1"/>
    <col min="3" max="3" width="131.265625" customWidth="1"/>
    <col min="4" max="4" width="17.265625" style="75" customWidth="1"/>
    <col min="5" max="5" width="16.53125" customWidth="1"/>
    <col min="6" max="6" width="39.1328125" customWidth="1"/>
    <col min="8" max="8" width="33.73046875" customWidth="1"/>
    <col min="9" max="9" width="29.9296875" customWidth="1"/>
    <col min="10" max="10" width="45.796875" customWidth="1"/>
  </cols>
  <sheetData>
    <row r="1" spans="2:13" x14ac:dyDescent="0.45">
      <c r="B1" s="60"/>
      <c r="C1" s="60"/>
      <c r="D1" s="71"/>
      <c r="E1" s="40"/>
      <c r="F1" s="40"/>
      <c r="G1" s="40"/>
      <c r="H1" s="40"/>
      <c r="I1" s="40"/>
      <c r="J1" s="40"/>
      <c r="K1" s="40"/>
      <c r="L1" s="40"/>
      <c r="M1" s="40"/>
    </row>
    <row r="2" spans="2:13" x14ac:dyDescent="0.45">
      <c r="B2" s="60"/>
      <c r="C2" s="60"/>
      <c r="D2" s="72"/>
      <c r="E2" s="40"/>
      <c r="F2" s="40"/>
      <c r="G2" s="40"/>
      <c r="H2" s="40"/>
      <c r="I2" s="40"/>
      <c r="J2" s="43"/>
      <c r="K2" s="40"/>
      <c r="L2" s="40"/>
      <c r="M2" s="40"/>
    </row>
    <row r="3" spans="2:13" ht="14.65" thickBot="1" x14ac:dyDescent="0.5">
      <c r="B3" s="60"/>
      <c r="C3" s="60"/>
      <c r="D3" s="72"/>
      <c r="E3" s="40"/>
      <c r="F3" s="40"/>
      <c r="G3" s="40"/>
      <c r="H3" s="40"/>
      <c r="I3" s="40"/>
      <c r="J3" s="43"/>
      <c r="K3" s="40"/>
      <c r="L3" s="40"/>
      <c r="M3" s="40"/>
    </row>
    <row r="4" spans="2:13" ht="23.65" thickBot="1" x14ac:dyDescent="0.7">
      <c r="B4" s="60"/>
      <c r="C4" s="197" t="s">
        <v>240</v>
      </c>
      <c r="D4" s="200">
        <f ca="1">'RESUMEN PUNTUACION'!D7+'RESUMEN PUNTUACION'!D16+'RESUMEN PUNTUACION'!D18+'RESUMEN PUNTUACION'!D35+'RESUMEN PUNTUACION'!D39+'RESUMEN PUNTUACION'!D45</f>
        <v>0</v>
      </c>
      <c r="E4" s="40"/>
      <c r="F4" s="44"/>
      <c r="G4" s="45"/>
      <c r="H4" s="40"/>
      <c r="I4" s="40"/>
      <c r="J4" s="43"/>
      <c r="K4" s="40"/>
      <c r="L4" s="40"/>
      <c r="M4" s="40"/>
    </row>
    <row r="5" spans="2:13" ht="21.4" thickBot="1" x14ac:dyDescent="0.7">
      <c r="B5" s="60"/>
      <c r="C5" s="199" t="s">
        <v>241</v>
      </c>
      <c r="D5" s="198">
        <f ca="1">D7+D40+D41</f>
        <v>0</v>
      </c>
      <c r="E5" s="40"/>
      <c r="F5" s="46"/>
      <c r="G5" s="40"/>
      <c r="H5" s="40"/>
      <c r="I5" s="40"/>
      <c r="J5" s="40"/>
      <c r="K5" s="40"/>
      <c r="L5" s="40"/>
      <c r="M5" s="40"/>
    </row>
    <row r="6" spans="2:13" ht="14.65" thickBot="1" x14ac:dyDescent="0.5">
      <c r="B6" s="60"/>
      <c r="C6" s="60"/>
      <c r="D6" s="72"/>
      <c r="E6" s="40"/>
      <c r="F6" s="40"/>
      <c r="G6" s="40"/>
      <c r="H6" s="40"/>
      <c r="I6" s="40"/>
      <c r="J6" s="40"/>
      <c r="K6" s="40"/>
      <c r="L6" s="40"/>
      <c r="M6" s="40"/>
    </row>
    <row r="7" spans="2:13" ht="24.75" customHeight="1" thickBot="1" x14ac:dyDescent="0.5">
      <c r="B7" s="93" t="s">
        <v>31</v>
      </c>
      <c r="C7" s="94"/>
      <c r="D7" s="79">
        <f ca="1">D8+D12</f>
        <v>0</v>
      </c>
      <c r="E7" s="41"/>
      <c r="F7" s="41"/>
      <c r="G7" s="41"/>
      <c r="H7" s="41"/>
      <c r="I7" s="41"/>
      <c r="J7" s="47"/>
      <c r="K7" s="40"/>
      <c r="L7" s="40"/>
      <c r="M7" s="40"/>
    </row>
    <row r="8" spans="2:13" ht="18.399999999999999" thickBot="1" x14ac:dyDescent="0.5">
      <c r="B8" s="76" t="s">
        <v>206</v>
      </c>
      <c r="C8" s="80" t="s">
        <v>218</v>
      </c>
      <c r="D8" s="77">
        <f>SUM(D9:D11)</f>
        <v>0</v>
      </c>
      <c r="E8" s="41"/>
      <c r="F8" s="103"/>
      <c r="G8" s="103"/>
      <c r="H8" s="103"/>
      <c r="I8" s="103"/>
      <c r="J8" s="103"/>
      <c r="K8" s="40"/>
      <c r="L8" s="40"/>
      <c r="M8" s="40"/>
    </row>
    <row r="9" spans="2:13" ht="19.5" customHeight="1" thickBot="1" x14ac:dyDescent="0.5">
      <c r="B9" s="25" t="s">
        <v>0</v>
      </c>
      <c r="C9" s="78" t="s">
        <v>1</v>
      </c>
      <c r="D9" s="73">
        <f>SUM('HOJA DE DATOS'!D14:E14)</f>
        <v>0</v>
      </c>
      <c r="E9" s="41"/>
      <c r="F9" s="48"/>
      <c r="G9" s="49"/>
      <c r="H9" s="50"/>
      <c r="I9" s="100"/>
      <c r="J9" s="100"/>
      <c r="K9" s="40"/>
      <c r="L9" s="40"/>
      <c r="M9" s="40"/>
    </row>
    <row r="10" spans="2:13" ht="18.399999999999999" thickBot="1" x14ac:dyDescent="0.5">
      <c r="B10" s="25" t="s">
        <v>9</v>
      </c>
      <c r="C10" s="70" t="s">
        <v>230</v>
      </c>
      <c r="D10" s="73">
        <f>SUM('HOJA DE DATOS'!D15:E15)</f>
        <v>0</v>
      </c>
      <c r="E10" s="41"/>
      <c r="F10" s="51"/>
      <c r="G10" s="52"/>
      <c r="H10" s="42"/>
      <c r="I10" s="100"/>
      <c r="J10" s="100"/>
      <c r="K10" s="40"/>
      <c r="L10" s="40"/>
      <c r="M10" s="40"/>
    </row>
    <row r="11" spans="2:13" ht="28.9" customHeight="1" thickBot="1" x14ac:dyDescent="0.5">
      <c r="B11" s="67" t="s">
        <v>13</v>
      </c>
      <c r="C11" s="69" t="s">
        <v>22</v>
      </c>
      <c r="D11" s="74">
        <f>SUM('HOJA DE DATOS'!D17:E18)</f>
        <v>0</v>
      </c>
      <c r="E11" s="41"/>
      <c r="F11" s="51"/>
      <c r="G11" s="52"/>
      <c r="H11" s="50"/>
      <c r="I11" s="100"/>
      <c r="J11" s="100"/>
      <c r="K11" s="40"/>
      <c r="L11" s="40"/>
      <c r="M11" s="40"/>
    </row>
    <row r="12" spans="2:13" ht="17.25" customHeight="1" thickBot="1" x14ac:dyDescent="0.5">
      <c r="B12" s="76" t="s">
        <v>207</v>
      </c>
      <c r="C12" s="80" t="s">
        <v>208</v>
      </c>
      <c r="D12" s="77">
        <f ca="1">SUM(D13:D15)</f>
        <v>0</v>
      </c>
      <c r="E12" s="41"/>
      <c r="F12" s="53"/>
      <c r="G12" s="49"/>
      <c r="H12" s="54"/>
      <c r="I12" s="55"/>
      <c r="J12" s="100"/>
      <c r="K12" s="40"/>
      <c r="L12" s="40"/>
      <c r="M12" s="40"/>
    </row>
    <row r="13" spans="2:13" ht="23.65" customHeight="1" thickBot="1" x14ac:dyDescent="0.5">
      <c r="B13" s="25" t="s">
        <v>17</v>
      </c>
      <c r="C13" s="70" t="s">
        <v>16</v>
      </c>
      <c r="D13" s="73">
        <f ca="1">SUM('HOJA DE DATOS'!D19:E22)</f>
        <v>0</v>
      </c>
      <c r="E13" s="41"/>
      <c r="F13" s="51"/>
      <c r="G13" s="52"/>
      <c r="H13" s="40"/>
      <c r="I13" s="100"/>
      <c r="J13" s="100"/>
      <c r="K13" s="40"/>
      <c r="L13" s="40"/>
      <c r="M13" s="40"/>
    </row>
    <row r="14" spans="2:13" ht="18" customHeight="1" thickBot="1" x14ac:dyDescent="0.6">
      <c r="B14" s="25" t="s">
        <v>18</v>
      </c>
      <c r="C14" s="70" t="s">
        <v>20</v>
      </c>
      <c r="D14" s="73">
        <f>SUM('HOJA DE DATOS'!D23:E26)</f>
        <v>0</v>
      </c>
      <c r="E14" s="41"/>
      <c r="F14" s="51"/>
      <c r="G14" s="56"/>
      <c r="H14" s="40"/>
      <c r="I14" s="100"/>
      <c r="J14" s="100"/>
      <c r="K14" s="40"/>
      <c r="L14" s="40"/>
      <c r="M14" s="40"/>
    </row>
    <row r="15" spans="2:13" ht="22.9" customHeight="1" thickBot="1" x14ac:dyDescent="0.6">
      <c r="B15" s="67" t="s">
        <v>19</v>
      </c>
      <c r="C15" s="69" t="s">
        <v>21</v>
      </c>
      <c r="D15" s="74">
        <f>SUM('HOJA DE DATOS'!D27:E30)</f>
        <v>0</v>
      </c>
      <c r="E15" s="41"/>
      <c r="F15" s="51"/>
      <c r="G15" s="56"/>
      <c r="H15" s="40"/>
      <c r="I15" s="100"/>
      <c r="J15" s="100"/>
      <c r="K15" s="40"/>
      <c r="L15" s="40"/>
      <c r="M15" s="40"/>
    </row>
    <row r="16" spans="2:13" ht="24.75" customHeight="1" thickBot="1" x14ac:dyDescent="0.5">
      <c r="B16" s="95" t="s">
        <v>32</v>
      </c>
      <c r="C16" s="96"/>
      <c r="D16" s="79">
        <f>'HOJA DE DATOS'!D33</f>
        <v>0</v>
      </c>
      <c r="E16" s="41"/>
      <c r="F16" s="41"/>
      <c r="G16" s="41"/>
      <c r="H16" s="41"/>
      <c r="I16" s="41"/>
      <c r="J16" s="57"/>
      <c r="K16" s="40"/>
      <c r="L16" s="40"/>
      <c r="M16" s="40"/>
    </row>
    <row r="17" spans="2:13" ht="28.9" thickBot="1" x14ac:dyDescent="0.5">
      <c r="B17" s="67">
        <v>2</v>
      </c>
      <c r="C17" s="68" t="s">
        <v>30</v>
      </c>
      <c r="D17" s="74">
        <f>D16</f>
        <v>0</v>
      </c>
      <c r="E17" s="41"/>
      <c r="F17" s="51"/>
      <c r="G17" s="49"/>
      <c r="H17" s="98"/>
      <c r="I17" s="98"/>
      <c r="J17" s="98"/>
      <c r="K17" s="40"/>
      <c r="L17" s="40"/>
      <c r="M17" s="40"/>
    </row>
    <row r="18" spans="2:13" ht="30" customHeight="1" thickBot="1" x14ac:dyDescent="0.5">
      <c r="B18" s="95" t="s">
        <v>102</v>
      </c>
      <c r="C18" s="96"/>
      <c r="D18" s="79">
        <f>'HOJA DE DATOS'!J34</f>
        <v>0</v>
      </c>
      <c r="E18" s="41"/>
      <c r="F18" s="41"/>
      <c r="G18" s="41"/>
      <c r="H18" s="41"/>
      <c r="I18" s="41"/>
      <c r="J18" s="57"/>
      <c r="K18" s="40"/>
      <c r="L18" s="40"/>
      <c r="M18" s="40"/>
    </row>
    <row r="19" spans="2:13" ht="20.65" customHeight="1" thickBot="1" x14ac:dyDescent="0.5">
      <c r="B19" s="76" t="s">
        <v>209</v>
      </c>
      <c r="C19" s="80" t="s">
        <v>210</v>
      </c>
      <c r="D19" s="77">
        <f>SUM(D20:D23)</f>
        <v>0</v>
      </c>
      <c r="E19" s="41"/>
      <c r="F19" s="103"/>
      <c r="G19" s="103"/>
      <c r="H19" s="103"/>
      <c r="I19" s="103"/>
      <c r="J19" s="103"/>
      <c r="K19" s="40"/>
      <c r="L19" s="40"/>
      <c r="M19" s="40"/>
    </row>
    <row r="20" spans="2:13" ht="18.399999999999999" thickBot="1" x14ac:dyDescent="0.5">
      <c r="B20" s="25" t="s">
        <v>34</v>
      </c>
      <c r="C20" s="38" t="s">
        <v>33</v>
      </c>
      <c r="D20" s="73">
        <f>'HOJA DE DATOS'!D36</f>
        <v>0</v>
      </c>
      <c r="E20" s="41"/>
      <c r="F20" s="48"/>
      <c r="G20" s="52"/>
      <c r="H20" s="98"/>
      <c r="I20" s="98"/>
      <c r="J20" s="98"/>
      <c r="K20" s="40"/>
      <c r="L20" s="40"/>
      <c r="M20" s="40"/>
    </row>
    <row r="21" spans="2:13" ht="34.5" customHeight="1" thickBot="1" x14ac:dyDescent="0.5">
      <c r="B21" s="25" t="s">
        <v>40</v>
      </c>
      <c r="C21" s="38" t="s">
        <v>39</v>
      </c>
      <c r="D21" s="73">
        <f>'HOJA DE DATOS'!D37</f>
        <v>0</v>
      </c>
      <c r="E21" s="41"/>
      <c r="F21" s="51"/>
      <c r="G21" s="52"/>
      <c r="H21" s="100"/>
      <c r="I21" s="100"/>
      <c r="J21" s="100"/>
      <c r="K21" s="40"/>
      <c r="L21" s="40"/>
      <c r="M21" s="40"/>
    </row>
    <row r="22" spans="2:13" ht="21.75" customHeight="1" thickBot="1" x14ac:dyDescent="0.5">
      <c r="B22" s="25" t="s">
        <v>50</v>
      </c>
      <c r="C22" s="38" t="s">
        <v>43</v>
      </c>
      <c r="D22" s="73">
        <f>'HOJA DE DATOS'!D38</f>
        <v>0</v>
      </c>
      <c r="E22" s="41"/>
      <c r="F22" s="51"/>
      <c r="G22" s="52"/>
      <c r="H22" s="102"/>
      <c r="I22" s="102"/>
      <c r="J22" s="102"/>
      <c r="K22" s="40"/>
      <c r="L22" s="40"/>
      <c r="M22" s="40"/>
    </row>
    <row r="23" spans="2:13" ht="51.4" customHeight="1" thickBot="1" x14ac:dyDescent="0.5">
      <c r="B23" s="25" t="s">
        <v>51</v>
      </c>
      <c r="C23" s="38" t="s">
        <v>45</v>
      </c>
      <c r="D23" s="73">
        <f>'HOJA DE DATOS'!D39</f>
        <v>0</v>
      </c>
      <c r="E23" s="41"/>
      <c r="F23" s="51"/>
      <c r="G23" s="52"/>
      <c r="H23" s="102"/>
      <c r="I23" s="102"/>
      <c r="J23" s="102"/>
      <c r="K23" s="40"/>
      <c r="L23" s="40"/>
      <c r="M23" s="40"/>
    </row>
    <row r="24" spans="2:13" ht="22.9" customHeight="1" thickBot="1" x14ac:dyDescent="0.5">
      <c r="B24" s="76" t="s">
        <v>211</v>
      </c>
      <c r="C24" s="80" t="s">
        <v>212</v>
      </c>
      <c r="D24" s="77">
        <f>SUM(D25:D27)</f>
        <v>0</v>
      </c>
      <c r="E24" s="41"/>
      <c r="F24" s="51"/>
      <c r="G24" s="52"/>
      <c r="H24" s="58"/>
      <c r="I24" s="58"/>
      <c r="J24" s="58"/>
      <c r="K24" s="40"/>
      <c r="L24" s="40"/>
      <c r="M24" s="40"/>
    </row>
    <row r="25" spans="2:13" ht="25.5" customHeight="1" thickBot="1" x14ac:dyDescent="0.5">
      <c r="B25" s="25" t="s">
        <v>52</v>
      </c>
      <c r="C25" s="38" t="s">
        <v>46</v>
      </c>
      <c r="D25" s="73">
        <f>'HOJA DE DATOS'!D40</f>
        <v>0</v>
      </c>
      <c r="E25" s="41"/>
      <c r="F25" s="51"/>
      <c r="G25" s="52"/>
      <c r="H25" s="100"/>
      <c r="I25" s="100"/>
      <c r="J25" s="100"/>
      <c r="K25" s="40"/>
      <c r="L25" s="40"/>
      <c r="M25" s="40"/>
    </row>
    <row r="26" spans="2:13" ht="30.75" customHeight="1" thickBot="1" x14ac:dyDescent="0.5">
      <c r="B26" s="25" t="s">
        <v>53</v>
      </c>
      <c r="C26" s="38" t="s">
        <v>48</v>
      </c>
      <c r="D26" s="73">
        <f>'HOJA DE DATOS'!D42</f>
        <v>0</v>
      </c>
      <c r="E26" s="41"/>
      <c r="F26" s="51"/>
      <c r="G26" s="52"/>
      <c r="H26" s="101"/>
      <c r="I26" s="101"/>
      <c r="J26" s="100"/>
      <c r="K26" s="40"/>
      <c r="L26" s="40"/>
      <c r="M26" s="40"/>
    </row>
    <row r="27" spans="2:13" ht="24.75" customHeight="1" thickBot="1" x14ac:dyDescent="0.5">
      <c r="B27" s="25" t="s">
        <v>54</v>
      </c>
      <c r="C27" s="38" t="s">
        <v>49</v>
      </c>
      <c r="D27" s="73">
        <f>'HOJA DE DATOS'!D43</f>
        <v>0</v>
      </c>
      <c r="E27" s="41"/>
      <c r="F27" s="51"/>
      <c r="G27" s="52"/>
      <c r="H27" s="101"/>
      <c r="I27" s="101"/>
      <c r="J27" s="100"/>
      <c r="K27" s="40"/>
      <c r="L27" s="40"/>
      <c r="M27" s="40"/>
    </row>
    <row r="28" spans="2:13" ht="22.5" customHeight="1" thickBot="1" x14ac:dyDescent="0.5">
      <c r="B28" s="76" t="s">
        <v>211</v>
      </c>
      <c r="C28" s="81" t="s">
        <v>213</v>
      </c>
      <c r="D28" s="77">
        <f>SUM(D29:D34)</f>
        <v>0</v>
      </c>
      <c r="E28" s="41"/>
      <c r="F28" s="51"/>
      <c r="G28" s="52"/>
      <c r="H28" s="50"/>
      <c r="I28" s="50"/>
      <c r="J28" s="55"/>
      <c r="K28" s="40"/>
      <c r="L28" s="40"/>
      <c r="M28" s="40"/>
    </row>
    <row r="29" spans="2:13" ht="23.65" customHeight="1" thickBot="1" x14ac:dyDescent="0.5">
      <c r="B29" s="25" t="s">
        <v>65</v>
      </c>
      <c r="C29" s="38" t="s">
        <v>66</v>
      </c>
      <c r="D29" s="73">
        <f>'HOJA DE DATOS'!D44</f>
        <v>0</v>
      </c>
      <c r="E29" s="41"/>
      <c r="F29" s="51"/>
      <c r="G29" s="52"/>
      <c r="H29" s="100"/>
      <c r="I29" s="100"/>
      <c r="J29" s="100"/>
      <c r="K29" s="40"/>
      <c r="L29" s="40"/>
      <c r="M29" s="40"/>
    </row>
    <row r="30" spans="2:13" ht="19.5" customHeight="1" thickBot="1" x14ac:dyDescent="0.5">
      <c r="B30" s="25" t="s">
        <v>67</v>
      </c>
      <c r="C30" s="38" t="s">
        <v>72</v>
      </c>
      <c r="D30" s="73">
        <f>'HOJA DE DATOS'!D45</f>
        <v>0</v>
      </c>
      <c r="E30" s="41"/>
      <c r="F30" s="51"/>
      <c r="G30" s="52"/>
      <c r="H30" s="100"/>
      <c r="I30" s="100"/>
      <c r="J30" s="100"/>
      <c r="K30" s="40"/>
      <c r="L30" s="40"/>
      <c r="M30" s="40"/>
    </row>
    <row r="31" spans="2:13" ht="22.15" customHeight="1" thickBot="1" x14ac:dyDescent="0.5">
      <c r="B31" s="25" t="s">
        <v>68</v>
      </c>
      <c r="C31" s="38" t="s">
        <v>73</v>
      </c>
      <c r="D31" s="73">
        <f>'HOJA DE DATOS'!D46</f>
        <v>0</v>
      </c>
      <c r="E31" s="41"/>
      <c r="F31" s="51"/>
      <c r="G31" s="52"/>
      <c r="H31" s="100"/>
      <c r="I31" s="100"/>
      <c r="J31" s="100"/>
      <c r="K31" s="40"/>
      <c r="L31" s="40"/>
      <c r="M31" s="40"/>
    </row>
    <row r="32" spans="2:13" ht="22.25" customHeight="1" thickBot="1" x14ac:dyDescent="0.5">
      <c r="B32" s="25" t="s">
        <v>69</v>
      </c>
      <c r="C32" s="38" t="s">
        <v>74</v>
      </c>
      <c r="D32" s="73">
        <f>'HOJA DE DATOS'!D47</f>
        <v>0</v>
      </c>
      <c r="E32" s="41"/>
      <c r="F32" s="51"/>
      <c r="G32" s="52"/>
      <c r="H32" s="100"/>
      <c r="I32" s="100"/>
      <c r="J32" s="100"/>
      <c r="K32" s="40"/>
      <c r="L32" s="40"/>
      <c r="M32" s="40"/>
    </row>
    <row r="33" spans="2:18" ht="33.75" customHeight="1" thickBot="1" x14ac:dyDescent="0.5">
      <c r="B33" s="25" t="s">
        <v>70</v>
      </c>
      <c r="C33" s="38" t="s">
        <v>80</v>
      </c>
      <c r="D33" s="73">
        <f>'HOJA DE DATOS'!D48</f>
        <v>0</v>
      </c>
      <c r="E33" s="41"/>
      <c r="F33" s="51"/>
      <c r="G33" s="52"/>
      <c r="H33" s="102"/>
      <c r="I33" s="102"/>
      <c r="J33" s="102"/>
      <c r="K33" s="40"/>
      <c r="L33" s="40"/>
      <c r="M33" s="40"/>
    </row>
    <row r="34" spans="2:18" ht="22.5" customHeight="1" thickBot="1" x14ac:dyDescent="0.5">
      <c r="B34" s="67" t="s">
        <v>71</v>
      </c>
      <c r="C34" s="68" t="s">
        <v>83</v>
      </c>
      <c r="D34" s="74">
        <f>'HOJA DE DATOS'!D49</f>
        <v>0</v>
      </c>
      <c r="E34" s="41"/>
      <c r="F34" s="51"/>
      <c r="G34" s="52"/>
      <c r="H34" s="98"/>
      <c r="I34" s="98"/>
      <c r="J34" s="98"/>
      <c r="K34" s="40"/>
      <c r="L34" s="40"/>
      <c r="M34" s="40"/>
    </row>
    <row r="35" spans="2:18" ht="23.25" customHeight="1" thickBot="1" x14ac:dyDescent="0.5">
      <c r="B35" s="95" t="s">
        <v>103</v>
      </c>
      <c r="C35" s="97"/>
      <c r="D35" s="79">
        <f>'HOJA DE DATOS'!J50</f>
        <v>0</v>
      </c>
      <c r="E35" s="41"/>
      <c r="F35" s="41"/>
      <c r="G35" s="41"/>
      <c r="H35" s="41"/>
      <c r="I35" s="41"/>
      <c r="J35" s="57"/>
      <c r="K35" s="40"/>
      <c r="L35" s="40"/>
      <c r="M35" s="40"/>
    </row>
    <row r="36" spans="2:18" ht="34.5" customHeight="1" thickBot="1" x14ac:dyDescent="0.5">
      <c r="B36" s="25" t="s">
        <v>85</v>
      </c>
      <c r="C36" s="38" t="s">
        <v>214</v>
      </c>
      <c r="D36" s="73">
        <f>SUM('HOJA DE DATOS'!D52:E55)</f>
        <v>0</v>
      </c>
      <c r="E36" s="41"/>
      <c r="F36" s="51"/>
      <c r="G36" s="52"/>
      <c r="H36" s="40"/>
      <c r="I36" s="100"/>
      <c r="J36" s="100"/>
      <c r="K36" s="59"/>
      <c r="L36" s="40"/>
      <c r="M36" s="40"/>
    </row>
    <row r="37" spans="2:18" ht="19.149999999999999" customHeight="1" thickBot="1" x14ac:dyDescent="0.5">
      <c r="B37" s="25" t="s">
        <v>86</v>
      </c>
      <c r="C37" s="38" t="s">
        <v>93</v>
      </c>
      <c r="D37" s="73">
        <f>SUM('HOJA DE DATOS'!D56:E59)</f>
        <v>0</v>
      </c>
      <c r="E37" s="41"/>
      <c r="F37" s="51"/>
      <c r="G37" s="52"/>
      <c r="H37" s="40"/>
      <c r="I37" s="100"/>
      <c r="J37" s="100"/>
      <c r="K37" s="59"/>
      <c r="L37" s="40"/>
      <c r="M37" s="40"/>
    </row>
    <row r="38" spans="2:18" ht="65.650000000000006" customHeight="1" thickBot="1" x14ac:dyDescent="0.5">
      <c r="B38" s="67" t="s">
        <v>87</v>
      </c>
      <c r="C38" s="68" t="s">
        <v>231</v>
      </c>
      <c r="D38" s="74">
        <f>SUM('HOJA DE DATOS'!D60:E63)</f>
        <v>0</v>
      </c>
      <c r="E38" s="41"/>
      <c r="F38" s="51"/>
      <c r="G38" s="52"/>
      <c r="H38" s="40"/>
      <c r="I38" s="100"/>
      <c r="J38" s="100"/>
      <c r="K38" s="59"/>
      <c r="L38" s="40"/>
      <c r="M38" s="40"/>
    </row>
    <row r="39" spans="2:18" ht="22.9" customHeight="1" thickBot="1" x14ac:dyDescent="0.5">
      <c r="B39" s="95" t="s">
        <v>104</v>
      </c>
      <c r="C39" s="96"/>
      <c r="D39" s="79">
        <f>'HOJA DE DATOS'!J64</f>
        <v>0</v>
      </c>
      <c r="E39" s="41"/>
      <c r="F39" s="41"/>
      <c r="G39" s="41"/>
      <c r="H39" s="41"/>
      <c r="I39" s="41"/>
      <c r="J39" s="57"/>
      <c r="K39" s="40"/>
      <c r="L39" s="40"/>
      <c r="M39" s="40"/>
    </row>
    <row r="40" spans="2:18" ht="62.25" customHeight="1" thickBot="1" x14ac:dyDescent="0.5">
      <c r="B40" s="25" t="s">
        <v>105</v>
      </c>
      <c r="C40" s="38" t="s">
        <v>232</v>
      </c>
      <c r="D40" s="73">
        <f>'HOJA DE DATOS'!D66</f>
        <v>0</v>
      </c>
      <c r="E40" s="41"/>
      <c r="F40" s="51"/>
      <c r="G40" s="52"/>
      <c r="H40" s="100"/>
      <c r="I40" s="102"/>
      <c r="J40" s="102"/>
      <c r="K40" s="40"/>
      <c r="L40" s="40"/>
      <c r="M40" s="40"/>
    </row>
    <row r="41" spans="2:18" ht="18.399999999999999" customHeight="1" thickBot="1" x14ac:dyDescent="0.5">
      <c r="B41" s="25" t="s">
        <v>107</v>
      </c>
      <c r="C41" s="38" t="s">
        <v>215</v>
      </c>
      <c r="D41" s="73">
        <f>'HOJA DE DATOS'!D67</f>
        <v>0</v>
      </c>
      <c r="E41" s="41"/>
      <c r="F41" s="51"/>
      <c r="G41" s="52"/>
      <c r="H41" s="101"/>
      <c r="I41" s="101"/>
      <c r="J41" s="101"/>
      <c r="K41" s="40"/>
      <c r="L41" s="40"/>
      <c r="M41" s="40"/>
    </row>
    <row r="42" spans="2:18" ht="65.650000000000006" customHeight="1" thickBot="1" x14ac:dyDescent="0.5">
      <c r="B42" s="25" t="s">
        <v>110</v>
      </c>
      <c r="C42" s="38" t="s">
        <v>216</v>
      </c>
      <c r="D42" s="73">
        <f>'HOJA DE DATOS'!D68</f>
        <v>0</v>
      </c>
      <c r="E42" s="41"/>
      <c r="F42" s="51"/>
      <c r="G42" s="52"/>
      <c r="H42" s="100"/>
      <c r="I42" s="100"/>
      <c r="J42" s="100"/>
      <c r="K42" s="40"/>
      <c r="L42" s="40"/>
      <c r="M42" s="40"/>
    </row>
    <row r="43" spans="2:18" ht="24.4" customHeight="1" thickBot="1" x14ac:dyDescent="0.5">
      <c r="B43" s="25" t="s">
        <v>123</v>
      </c>
      <c r="C43" s="38" t="s">
        <v>114</v>
      </c>
      <c r="D43" s="73">
        <f>'HOJA DE DATOS'!D69</f>
        <v>0</v>
      </c>
      <c r="E43" s="41"/>
      <c r="F43" s="51"/>
      <c r="G43" s="52"/>
      <c r="H43" s="100"/>
      <c r="I43" s="100"/>
      <c r="J43" s="100"/>
      <c r="K43" s="40"/>
      <c r="L43" s="40"/>
      <c r="M43" s="40"/>
      <c r="N43" s="29" t="s">
        <v>117</v>
      </c>
      <c r="O43" s="29" t="s">
        <v>118</v>
      </c>
      <c r="P43" s="29" t="s">
        <v>119</v>
      </c>
      <c r="Q43" s="29" t="s">
        <v>120</v>
      </c>
      <c r="R43" s="29"/>
    </row>
    <row r="44" spans="2:18" ht="18.399999999999999" thickBot="1" x14ac:dyDescent="0.5">
      <c r="B44" s="67" t="s">
        <v>124</v>
      </c>
      <c r="C44" s="68" t="s">
        <v>217</v>
      </c>
      <c r="D44" s="74">
        <f>SUM('HOJA DE DATOS'!D70:E73)</f>
        <v>0</v>
      </c>
      <c r="E44" s="41"/>
      <c r="F44" s="51"/>
      <c r="G44" s="52"/>
      <c r="H44" s="100"/>
      <c r="I44" s="100"/>
      <c r="J44" s="100"/>
      <c r="K44" s="40"/>
      <c r="L44" s="40"/>
      <c r="M44" s="40"/>
    </row>
    <row r="45" spans="2:18" ht="22.5" customHeight="1" thickBot="1" x14ac:dyDescent="0.5">
      <c r="B45" s="95" t="s">
        <v>134</v>
      </c>
      <c r="C45" s="96"/>
      <c r="D45" s="79">
        <f>'HOJA DE DATOS'!J74</f>
        <v>0</v>
      </c>
      <c r="E45" s="41"/>
      <c r="F45" s="41"/>
      <c r="G45" s="41"/>
      <c r="H45" s="41"/>
      <c r="I45" s="41"/>
      <c r="J45" s="47"/>
      <c r="K45" s="40"/>
      <c r="L45" s="40"/>
      <c r="M45" s="40"/>
    </row>
    <row r="46" spans="2:18" ht="44.65" customHeight="1" thickBot="1" x14ac:dyDescent="0.5">
      <c r="B46" s="25" t="s">
        <v>135</v>
      </c>
      <c r="C46" s="38" t="s">
        <v>233</v>
      </c>
      <c r="D46" s="73">
        <f>MIN(8,SUM('HOJA DE DATOS'!D76:E84))</f>
        <v>0</v>
      </c>
      <c r="E46" s="41"/>
      <c r="F46" s="51"/>
      <c r="G46" s="52"/>
      <c r="H46" s="101"/>
      <c r="I46" s="101"/>
      <c r="J46" s="101"/>
      <c r="K46" s="40"/>
      <c r="L46" s="40"/>
      <c r="M46" s="40"/>
    </row>
    <row r="47" spans="2:18" ht="31.9" customHeight="1" thickBot="1" x14ac:dyDescent="0.5">
      <c r="B47" s="25" t="s">
        <v>146</v>
      </c>
      <c r="C47" s="38" t="s">
        <v>234</v>
      </c>
      <c r="D47" s="73">
        <f>MIN(2.5,SUM('HOJA DE DATOS'!D85:E91))</f>
        <v>0</v>
      </c>
      <c r="E47" s="41"/>
      <c r="F47" s="51"/>
      <c r="G47" s="52"/>
      <c r="H47" s="100"/>
      <c r="I47" s="100"/>
      <c r="J47" s="100"/>
      <c r="K47" s="40"/>
      <c r="L47" s="40"/>
      <c r="M47" s="40"/>
    </row>
    <row r="48" spans="2:18" ht="81" customHeight="1" thickBot="1" x14ac:dyDescent="0.5">
      <c r="B48" s="25" t="s">
        <v>186</v>
      </c>
      <c r="C48" s="38" t="s">
        <v>235</v>
      </c>
      <c r="D48" s="73">
        <f>MIN(2.5,SUM('HOJA DE DATOS'!D92:E118))</f>
        <v>0</v>
      </c>
      <c r="E48" s="41"/>
      <c r="F48" s="51"/>
      <c r="G48" s="52"/>
      <c r="H48" s="40"/>
      <c r="I48" s="40"/>
      <c r="J48" s="40"/>
      <c r="K48" s="40"/>
      <c r="L48" s="40"/>
      <c r="M48" s="40"/>
    </row>
    <row r="49" spans="2:15" ht="28.9" customHeight="1" thickBot="1" x14ac:dyDescent="0.5">
      <c r="B49" s="25" t="s">
        <v>187</v>
      </c>
      <c r="C49" s="38" t="s">
        <v>184</v>
      </c>
      <c r="D49" s="73">
        <f>SUM('HOJA DE DATOS'!D120:E123)</f>
        <v>0</v>
      </c>
      <c r="E49" s="41"/>
      <c r="F49" s="51"/>
      <c r="G49" s="52"/>
      <c r="H49" s="42"/>
      <c r="I49" s="100"/>
      <c r="J49" s="100"/>
      <c r="K49" s="40"/>
      <c r="L49" s="40"/>
      <c r="M49" s="40"/>
    </row>
    <row r="50" spans="2:15" ht="37.5" customHeight="1" thickBot="1" x14ac:dyDescent="0.5">
      <c r="B50" s="25" t="s">
        <v>196</v>
      </c>
      <c r="C50" s="38" t="s">
        <v>194</v>
      </c>
      <c r="D50" s="73">
        <f>'HOJA DE DATOS'!D124</f>
        <v>0</v>
      </c>
      <c r="E50" s="41"/>
      <c r="F50" s="51"/>
      <c r="G50" s="52"/>
      <c r="H50" s="59"/>
      <c r="I50" s="98"/>
      <c r="J50" s="98"/>
      <c r="K50" s="40"/>
      <c r="L50" s="40"/>
      <c r="M50" s="40"/>
    </row>
    <row r="51" spans="2:15" ht="47.65" customHeight="1" thickBot="1" x14ac:dyDescent="0.5">
      <c r="B51" s="67" t="s">
        <v>199</v>
      </c>
      <c r="C51" s="68" t="s">
        <v>197</v>
      </c>
      <c r="D51" s="74">
        <f>SUM('HOJA DE DATOS'!D125:E126)</f>
        <v>0</v>
      </c>
      <c r="E51" s="41"/>
      <c r="F51" s="51"/>
      <c r="G51" s="52"/>
      <c r="H51" s="40"/>
      <c r="I51" s="40"/>
      <c r="J51" s="40"/>
      <c r="K51" s="40"/>
      <c r="L51" s="40"/>
      <c r="M51" s="40"/>
    </row>
    <row r="52" spans="2:15" ht="14.25" customHeight="1" x14ac:dyDescent="0.55000000000000004">
      <c r="B52" s="61"/>
      <c r="C52" s="60"/>
      <c r="D52" s="71"/>
      <c r="E52" s="40"/>
      <c r="F52" s="40"/>
      <c r="G52" s="40"/>
      <c r="H52" s="40"/>
      <c r="I52" s="40"/>
      <c r="J52" s="40"/>
      <c r="K52" s="40"/>
      <c r="L52" s="40"/>
      <c r="M52" s="40"/>
      <c r="N52" s="60"/>
      <c r="O52" s="60"/>
    </row>
    <row r="53" spans="2:15" ht="14.25" customHeight="1" x14ac:dyDescent="0.55000000000000004">
      <c r="B53" s="61"/>
      <c r="C53" s="60"/>
      <c r="D53" s="71"/>
      <c r="E53" s="40"/>
      <c r="F53" s="40"/>
      <c r="G53" s="40"/>
      <c r="H53" s="45"/>
      <c r="I53" s="40"/>
      <c r="J53" s="40"/>
      <c r="K53" s="40"/>
      <c r="L53" s="40"/>
      <c r="M53" s="40"/>
      <c r="N53" s="60"/>
      <c r="O53" s="60"/>
    </row>
    <row r="54" spans="2:15" ht="14.25" customHeight="1" x14ac:dyDescent="0.55000000000000004">
      <c r="B54" s="61"/>
      <c r="C54" s="60"/>
      <c r="D54" s="71"/>
      <c r="E54" s="40"/>
      <c r="F54" s="40"/>
      <c r="G54" s="40"/>
      <c r="H54" s="40"/>
      <c r="I54" s="40"/>
      <c r="J54" s="40"/>
      <c r="K54" s="40"/>
      <c r="L54" s="40"/>
      <c r="M54" s="40"/>
      <c r="N54" s="60"/>
      <c r="O54" s="60"/>
    </row>
    <row r="55" spans="2:15" ht="14.25" customHeight="1" x14ac:dyDescent="0.55000000000000004">
      <c r="B55" s="61"/>
      <c r="C55" s="60"/>
      <c r="D55" s="71"/>
      <c r="E55" s="99"/>
      <c r="F55" s="40"/>
      <c r="G55" s="40"/>
      <c r="H55" s="40"/>
      <c r="I55" s="40"/>
      <c r="J55" s="40"/>
      <c r="K55" s="40"/>
      <c r="L55" s="40"/>
      <c r="M55" s="40"/>
      <c r="N55" s="60"/>
      <c r="O55" s="60"/>
    </row>
    <row r="56" spans="2:15" ht="14.25" customHeight="1" x14ac:dyDescent="0.55000000000000004">
      <c r="B56" s="61"/>
      <c r="C56" s="60"/>
      <c r="D56" s="71"/>
      <c r="E56" s="99"/>
      <c r="F56" s="40"/>
      <c r="G56" s="40"/>
      <c r="H56" s="40"/>
      <c r="I56" s="40"/>
      <c r="J56" s="40"/>
      <c r="K56" s="40"/>
      <c r="L56" s="40"/>
      <c r="M56" s="40"/>
      <c r="N56" s="60"/>
      <c r="O56" s="60"/>
    </row>
    <row r="57" spans="2:15" ht="14.25" customHeight="1" x14ac:dyDescent="0.55000000000000004">
      <c r="B57" s="61"/>
      <c r="C57" s="60"/>
      <c r="D57" s="71"/>
      <c r="E57" s="40"/>
      <c r="F57" s="40"/>
      <c r="G57" s="40"/>
      <c r="H57" s="40"/>
      <c r="I57" s="40"/>
      <c r="J57" s="40"/>
      <c r="K57" s="40"/>
      <c r="L57" s="40"/>
      <c r="M57" s="40"/>
      <c r="N57" s="60"/>
      <c r="O57" s="60"/>
    </row>
    <row r="58" spans="2:15" ht="14.25" customHeight="1" x14ac:dyDescent="0.55000000000000004">
      <c r="B58" s="61"/>
      <c r="C58" s="60"/>
      <c r="D58" s="71"/>
      <c r="E58" s="40"/>
      <c r="F58" s="40"/>
      <c r="G58" s="40"/>
      <c r="H58" s="40"/>
      <c r="I58" s="40"/>
      <c r="J58" s="40"/>
      <c r="K58" s="40"/>
      <c r="L58" s="40"/>
      <c r="M58" s="40"/>
      <c r="N58" s="60"/>
      <c r="O58" s="60"/>
    </row>
    <row r="59" spans="2:15" ht="14.25" customHeight="1" x14ac:dyDescent="0.55000000000000004">
      <c r="B59" s="61"/>
      <c r="C59" s="60"/>
      <c r="D59" s="71"/>
      <c r="E59" s="40"/>
      <c r="F59" s="40"/>
      <c r="G59" s="40"/>
      <c r="H59" s="40"/>
      <c r="I59" s="40"/>
      <c r="J59" s="40"/>
      <c r="K59" s="40"/>
      <c r="L59" s="40"/>
      <c r="M59" s="40"/>
      <c r="N59" s="60"/>
      <c r="O59" s="60"/>
    </row>
    <row r="60" spans="2:15" ht="14.25" customHeight="1" x14ac:dyDescent="0.55000000000000004">
      <c r="B60" s="61"/>
      <c r="C60" s="60"/>
      <c r="D60" s="71"/>
      <c r="E60" s="40"/>
      <c r="F60" s="40"/>
      <c r="G60" s="40"/>
      <c r="H60" s="40"/>
      <c r="I60" s="40"/>
      <c r="J60" s="40"/>
      <c r="K60" s="40"/>
      <c r="L60" s="40"/>
      <c r="M60" s="40"/>
      <c r="N60" s="60"/>
      <c r="O60" s="60"/>
    </row>
    <row r="61" spans="2:15" ht="14.25" customHeight="1" x14ac:dyDescent="0.55000000000000004">
      <c r="B61" s="61"/>
      <c r="C61" s="60"/>
      <c r="D61" s="71"/>
      <c r="E61" s="40"/>
      <c r="F61" s="40"/>
      <c r="G61" s="40"/>
      <c r="H61" s="40"/>
      <c r="I61" s="40"/>
      <c r="J61" s="40"/>
      <c r="K61" s="40"/>
      <c r="L61" s="40"/>
      <c r="M61" s="40"/>
      <c r="N61" s="60"/>
      <c r="O61" s="60"/>
    </row>
    <row r="62" spans="2:15" ht="14.25" customHeight="1" x14ac:dyDescent="0.55000000000000004">
      <c r="B62" s="61"/>
      <c r="C62" s="60"/>
      <c r="D62" s="71"/>
      <c r="E62" s="40"/>
      <c r="F62" s="40"/>
      <c r="G62" s="40"/>
      <c r="H62" s="40"/>
      <c r="I62" s="40"/>
      <c r="J62" s="40"/>
      <c r="K62" s="40"/>
      <c r="L62" s="40"/>
      <c r="M62" s="40"/>
      <c r="N62" s="60"/>
      <c r="O62" s="60"/>
    </row>
    <row r="63" spans="2:15" ht="14.25" customHeight="1" x14ac:dyDescent="0.55000000000000004">
      <c r="B63" s="61"/>
      <c r="C63" s="60"/>
      <c r="D63" s="71"/>
      <c r="E63" s="40"/>
      <c r="F63" s="40"/>
      <c r="G63" s="40"/>
      <c r="H63" s="40"/>
      <c r="I63" s="40"/>
      <c r="J63" s="40"/>
      <c r="K63" s="40"/>
      <c r="L63" s="40"/>
      <c r="M63" s="40"/>
      <c r="N63" s="60"/>
      <c r="O63" s="60"/>
    </row>
    <row r="64" spans="2:15" ht="14.25" customHeight="1" x14ac:dyDescent="0.55000000000000004">
      <c r="B64" s="61"/>
      <c r="C64" s="60"/>
      <c r="D64" s="71"/>
      <c r="E64" s="40"/>
      <c r="F64" s="40"/>
      <c r="G64" s="40"/>
      <c r="H64" s="40"/>
      <c r="I64" s="40"/>
      <c r="J64" s="40"/>
      <c r="K64" s="40"/>
      <c r="L64" s="40"/>
      <c r="M64" s="40"/>
      <c r="N64" s="60"/>
      <c r="O64" s="60"/>
    </row>
    <row r="65" spans="2:15" ht="14.25" customHeight="1" x14ac:dyDescent="0.55000000000000004">
      <c r="B65" s="61"/>
      <c r="C65" s="60"/>
      <c r="D65" s="71"/>
      <c r="E65" s="40"/>
      <c r="F65" s="40"/>
      <c r="G65" s="40"/>
      <c r="H65" s="40"/>
      <c r="I65" s="40"/>
      <c r="J65" s="40"/>
      <c r="K65" s="40"/>
      <c r="L65" s="40"/>
      <c r="M65" s="40"/>
      <c r="N65" s="60"/>
      <c r="O65" s="60"/>
    </row>
    <row r="66" spans="2:15" ht="14.25" customHeight="1" x14ac:dyDescent="0.55000000000000004">
      <c r="B66" s="61"/>
      <c r="C66" s="60"/>
      <c r="D66" s="71"/>
      <c r="E66" s="40"/>
      <c r="F66" s="40"/>
      <c r="G66" s="40"/>
      <c r="H66" s="40"/>
      <c r="I66" s="40"/>
      <c r="J66" s="40"/>
      <c r="K66" s="40"/>
      <c r="L66" s="40"/>
      <c r="M66" s="40"/>
      <c r="N66" s="60"/>
      <c r="O66" s="60"/>
    </row>
    <row r="67" spans="2:15" ht="14.25" customHeight="1" x14ac:dyDescent="0.55000000000000004">
      <c r="B67" s="61"/>
      <c r="C67" s="60"/>
      <c r="D67" s="71"/>
      <c r="E67" s="40"/>
      <c r="F67" s="40"/>
      <c r="G67" s="40"/>
      <c r="H67" s="40"/>
      <c r="I67" s="40"/>
      <c r="J67" s="40"/>
      <c r="K67" s="40"/>
      <c r="L67" s="40"/>
      <c r="M67" s="40"/>
      <c r="N67" s="60"/>
      <c r="O67" s="60"/>
    </row>
    <row r="68" spans="2:15" ht="14.25" customHeight="1" x14ac:dyDescent="0.55000000000000004">
      <c r="B68" s="61"/>
      <c r="C68" s="60"/>
      <c r="D68" s="71"/>
      <c r="E68" s="40"/>
      <c r="F68" s="40"/>
      <c r="G68" s="40"/>
      <c r="H68" s="40"/>
      <c r="I68" s="40"/>
      <c r="J68" s="40"/>
      <c r="K68" s="40"/>
      <c r="L68" s="40"/>
      <c r="M68" s="40"/>
      <c r="N68" s="60"/>
      <c r="O68" s="60"/>
    </row>
    <row r="69" spans="2:15" ht="14.25" customHeight="1" x14ac:dyDescent="0.55000000000000004">
      <c r="B69" s="61"/>
      <c r="C69" s="60"/>
      <c r="D69" s="71"/>
      <c r="E69" s="40"/>
      <c r="F69" s="40"/>
      <c r="G69" s="40"/>
      <c r="H69" s="40"/>
      <c r="I69" s="40"/>
      <c r="J69" s="40"/>
      <c r="K69" s="40"/>
      <c r="L69" s="40"/>
      <c r="M69" s="40"/>
      <c r="N69" s="60"/>
      <c r="O69" s="60"/>
    </row>
    <row r="70" spans="2:15" ht="14.65" customHeight="1" x14ac:dyDescent="0.55000000000000004">
      <c r="B70" s="61"/>
      <c r="C70" s="60"/>
      <c r="D70" s="72"/>
      <c r="E70" s="40"/>
      <c r="F70" s="40"/>
      <c r="G70" s="40"/>
      <c r="H70" s="40"/>
      <c r="I70" s="40"/>
      <c r="J70" s="40"/>
      <c r="K70" s="40"/>
      <c r="L70" s="40"/>
      <c r="M70" s="40"/>
      <c r="N70" s="60"/>
      <c r="O70" s="60"/>
    </row>
    <row r="71" spans="2:15" ht="18" x14ac:dyDescent="0.55000000000000004">
      <c r="B71" s="61"/>
      <c r="C71" s="60"/>
      <c r="D71" s="72"/>
      <c r="E71" s="40"/>
      <c r="F71" s="40"/>
      <c r="G71" s="40"/>
      <c r="H71" s="40"/>
      <c r="I71" s="40"/>
      <c r="J71" s="40"/>
      <c r="K71" s="40"/>
      <c r="L71" s="40"/>
      <c r="M71" s="40"/>
      <c r="N71" s="60"/>
      <c r="O71" s="60"/>
    </row>
    <row r="72" spans="2:15" ht="18" x14ac:dyDescent="0.55000000000000004">
      <c r="B72" s="61"/>
      <c r="C72" s="60"/>
      <c r="D72" s="72"/>
      <c r="E72" s="40"/>
      <c r="F72" s="40"/>
      <c r="G72" s="40"/>
      <c r="H72" s="40"/>
      <c r="I72" s="40"/>
      <c r="J72" s="40"/>
      <c r="K72" s="40"/>
      <c r="L72" s="40"/>
      <c r="M72" s="40"/>
      <c r="N72" s="60"/>
      <c r="O72" s="60"/>
    </row>
    <row r="73" spans="2:15" ht="18" x14ac:dyDescent="0.55000000000000004">
      <c r="B73" s="61"/>
      <c r="C73" s="60"/>
      <c r="D73" s="72"/>
      <c r="E73" s="40"/>
      <c r="F73" s="40"/>
      <c r="G73" s="40"/>
      <c r="H73" s="40"/>
      <c r="I73" s="40"/>
      <c r="J73" s="40"/>
      <c r="K73" s="40"/>
      <c r="L73" s="40"/>
      <c r="M73" s="40"/>
      <c r="N73" s="60"/>
      <c r="O73" s="60"/>
    </row>
    <row r="74" spans="2:15" ht="18" x14ac:dyDescent="0.55000000000000004">
      <c r="B74" s="61"/>
      <c r="C74" s="60"/>
      <c r="D74" s="72"/>
      <c r="E74" s="40"/>
      <c r="F74" s="40"/>
      <c r="G74" s="40"/>
      <c r="H74" s="40"/>
      <c r="I74" s="40"/>
      <c r="J74" s="40"/>
      <c r="K74" s="40"/>
      <c r="L74" s="40"/>
      <c r="M74" s="40"/>
      <c r="N74" s="60"/>
      <c r="O74" s="60"/>
    </row>
    <row r="75" spans="2:15" ht="18" x14ac:dyDescent="0.55000000000000004">
      <c r="B75" s="61"/>
      <c r="C75" s="60"/>
      <c r="D75" s="72"/>
      <c r="E75" s="40"/>
      <c r="F75" s="40"/>
      <c r="G75" s="40"/>
      <c r="H75" s="40"/>
      <c r="I75" s="40"/>
      <c r="J75" s="40"/>
      <c r="K75" s="40"/>
      <c r="L75" s="40"/>
      <c r="M75" s="40"/>
      <c r="N75" s="60"/>
      <c r="O75" s="60"/>
    </row>
    <row r="76" spans="2:15" ht="18" x14ac:dyDescent="0.55000000000000004">
      <c r="B76" s="61"/>
      <c r="C76" s="60"/>
      <c r="D76" s="72"/>
      <c r="E76" s="40"/>
      <c r="F76" s="40"/>
      <c r="G76" s="40"/>
      <c r="H76" s="40"/>
      <c r="I76" s="40"/>
      <c r="J76" s="40"/>
      <c r="K76" s="40"/>
      <c r="L76" s="40"/>
      <c r="M76" s="40"/>
      <c r="N76" s="60"/>
      <c r="O76" s="60"/>
    </row>
    <row r="77" spans="2:15" ht="18" x14ac:dyDescent="0.55000000000000004">
      <c r="B77" s="61"/>
      <c r="C77" s="60"/>
      <c r="D77" s="72"/>
      <c r="E77" s="40"/>
      <c r="F77" s="40"/>
      <c r="G77" s="40"/>
      <c r="H77" s="40"/>
      <c r="I77" s="40"/>
      <c r="J77" s="40"/>
      <c r="K77" s="40"/>
      <c r="L77" s="40"/>
      <c r="M77" s="40"/>
      <c r="N77" s="60"/>
      <c r="O77" s="60"/>
    </row>
    <row r="78" spans="2:15" ht="18" x14ac:dyDescent="0.55000000000000004">
      <c r="B78" s="61"/>
      <c r="C78" s="60"/>
      <c r="D78" s="72"/>
      <c r="E78" s="40"/>
      <c r="F78" s="40"/>
      <c r="G78" s="40"/>
      <c r="H78" s="40"/>
      <c r="I78" s="40"/>
      <c r="J78" s="40"/>
      <c r="K78" s="40"/>
      <c r="L78" s="40"/>
      <c r="M78" s="40"/>
      <c r="N78" s="60"/>
      <c r="O78" s="60"/>
    </row>
    <row r="79" spans="2:15" ht="18" x14ac:dyDescent="0.55000000000000004">
      <c r="B79" s="61"/>
      <c r="C79" s="60"/>
      <c r="D79" s="72"/>
      <c r="E79" s="40"/>
      <c r="F79" s="40"/>
      <c r="G79" s="40"/>
      <c r="H79" s="40"/>
      <c r="I79" s="40"/>
      <c r="J79" s="40"/>
      <c r="K79" s="40"/>
      <c r="L79" s="40"/>
      <c r="M79" s="40"/>
      <c r="N79" s="60"/>
      <c r="O79" s="60"/>
    </row>
    <row r="80" spans="2:15" x14ac:dyDescent="0.45">
      <c r="B80" s="60"/>
      <c r="C80" s="60"/>
      <c r="D80" s="72"/>
      <c r="E80" s="40"/>
      <c r="F80" s="40"/>
      <c r="G80" s="40"/>
      <c r="H80" s="40"/>
      <c r="I80" s="40"/>
      <c r="J80" s="40"/>
      <c r="K80" s="40"/>
      <c r="L80" s="40"/>
      <c r="M80" s="40"/>
      <c r="N80" s="60"/>
      <c r="O80" s="60"/>
    </row>
    <row r="81" spans="2:15" x14ac:dyDescent="0.45">
      <c r="B81" s="60"/>
      <c r="C81" s="60"/>
      <c r="D81" s="72"/>
      <c r="E81" s="40"/>
      <c r="F81" s="40"/>
      <c r="G81" s="40"/>
      <c r="H81" s="40"/>
      <c r="I81" s="40"/>
      <c r="J81" s="40"/>
      <c r="K81" s="40"/>
      <c r="L81" s="40"/>
      <c r="M81" s="40"/>
      <c r="N81" s="60"/>
      <c r="O81" s="60"/>
    </row>
    <row r="82" spans="2:15" x14ac:dyDescent="0.45">
      <c r="B82" s="60"/>
      <c r="C82" s="60"/>
      <c r="D82" s="72"/>
      <c r="E82" s="40"/>
      <c r="F82" s="40"/>
      <c r="G82" s="40"/>
      <c r="H82" s="40"/>
      <c r="I82" s="40"/>
      <c r="J82" s="40"/>
      <c r="K82" s="40"/>
      <c r="L82" s="40"/>
      <c r="M82" s="40"/>
      <c r="N82" s="60"/>
      <c r="O82" s="60"/>
    </row>
    <row r="83" spans="2:15" x14ac:dyDescent="0.45">
      <c r="B83" s="60"/>
      <c r="C83" s="60"/>
      <c r="D83" s="72"/>
      <c r="E83" s="40"/>
      <c r="F83" s="40"/>
      <c r="G83" s="40"/>
      <c r="H83" s="40"/>
      <c r="I83" s="40"/>
      <c r="J83" s="40"/>
      <c r="K83" s="40"/>
      <c r="L83" s="40"/>
      <c r="M83" s="40"/>
      <c r="N83" s="60"/>
      <c r="O83" s="60"/>
    </row>
    <row r="84" spans="2:15" x14ac:dyDescent="0.45">
      <c r="B84" s="60"/>
      <c r="C84" s="60"/>
      <c r="D84" s="72"/>
      <c r="E84" s="40"/>
      <c r="F84" s="40"/>
      <c r="G84" s="40"/>
      <c r="H84" s="40"/>
      <c r="I84" s="40"/>
      <c r="J84" s="40"/>
      <c r="K84" s="40"/>
      <c r="L84" s="40"/>
      <c r="M84" s="40"/>
      <c r="N84" s="60"/>
      <c r="O84" s="60"/>
    </row>
    <row r="85" spans="2:15" x14ac:dyDescent="0.45">
      <c r="B85" s="60"/>
      <c r="C85" s="60"/>
      <c r="D85" s="72"/>
      <c r="E85" s="40"/>
      <c r="F85" s="40"/>
      <c r="G85" s="40"/>
      <c r="H85" s="40"/>
      <c r="I85" s="40"/>
      <c r="J85" s="40"/>
      <c r="K85" s="40"/>
      <c r="L85" s="40"/>
      <c r="M85" s="40"/>
      <c r="N85" s="60"/>
      <c r="O85" s="60"/>
    </row>
    <row r="86" spans="2:15" x14ac:dyDescent="0.45">
      <c r="B86" s="60"/>
      <c r="C86" s="60"/>
      <c r="D86" s="72"/>
      <c r="E86" s="40"/>
      <c r="F86" s="40"/>
      <c r="G86" s="40"/>
      <c r="H86" s="40"/>
      <c r="I86" s="40"/>
      <c r="J86" s="40"/>
      <c r="K86" s="40"/>
      <c r="L86" s="40"/>
      <c r="M86" s="40"/>
      <c r="N86" s="60"/>
      <c r="O86" s="60"/>
    </row>
    <row r="87" spans="2:15" x14ac:dyDescent="0.45">
      <c r="B87" s="60"/>
      <c r="C87" s="60"/>
      <c r="D87" s="72"/>
      <c r="E87" s="40"/>
      <c r="F87" s="40"/>
      <c r="G87" s="40"/>
      <c r="H87" s="40"/>
      <c r="I87" s="40"/>
      <c r="J87" s="40"/>
      <c r="K87" s="40"/>
      <c r="L87" s="40"/>
      <c r="M87" s="40"/>
      <c r="N87" s="60"/>
      <c r="O87" s="60"/>
    </row>
    <row r="88" spans="2:15" x14ac:dyDescent="0.45">
      <c r="B88" s="60"/>
      <c r="C88" s="60"/>
      <c r="D88" s="72"/>
      <c r="E88" s="40"/>
      <c r="F88" s="40"/>
      <c r="G88" s="40"/>
      <c r="H88" s="40"/>
      <c r="I88" s="40"/>
      <c r="J88" s="40"/>
      <c r="K88" s="40"/>
      <c r="L88" s="40"/>
      <c r="M88" s="40"/>
      <c r="N88" s="60"/>
      <c r="O88" s="60"/>
    </row>
    <row r="89" spans="2:15" x14ac:dyDescent="0.45">
      <c r="B89" s="60"/>
      <c r="C89" s="60"/>
      <c r="D89" s="72"/>
      <c r="E89" s="40"/>
      <c r="F89" s="40"/>
      <c r="G89" s="40"/>
      <c r="H89" s="40"/>
      <c r="I89" s="40"/>
      <c r="J89" s="40"/>
      <c r="K89" s="40"/>
      <c r="L89" s="40"/>
      <c r="M89" s="40"/>
      <c r="N89" s="60"/>
      <c r="O89" s="60"/>
    </row>
    <row r="90" spans="2:15" x14ac:dyDescent="0.45">
      <c r="B90" s="60"/>
      <c r="C90" s="60"/>
      <c r="D90" s="72"/>
      <c r="E90" s="40"/>
      <c r="F90" s="40"/>
      <c r="G90" s="40"/>
      <c r="H90" s="40"/>
      <c r="I90" s="40"/>
      <c r="J90" s="40"/>
      <c r="K90" s="40"/>
      <c r="L90" s="40"/>
      <c r="M90" s="40"/>
      <c r="N90" s="60"/>
      <c r="O90" s="60"/>
    </row>
    <row r="91" spans="2:15" x14ac:dyDescent="0.45">
      <c r="B91" s="60"/>
      <c r="C91" s="60"/>
      <c r="D91" s="72"/>
      <c r="E91" s="40"/>
      <c r="F91" s="40"/>
      <c r="G91" s="40"/>
      <c r="H91" s="40"/>
      <c r="I91" s="40"/>
      <c r="J91" s="40"/>
      <c r="K91" s="40"/>
      <c r="L91" s="40"/>
      <c r="M91" s="40"/>
      <c r="N91" s="60"/>
      <c r="O91" s="60"/>
    </row>
    <row r="92" spans="2:15" x14ac:dyDescent="0.45">
      <c r="B92" s="60"/>
      <c r="C92" s="60"/>
      <c r="D92" s="72"/>
      <c r="E92" s="40"/>
      <c r="F92" s="40"/>
      <c r="G92" s="40"/>
      <c r="H92" s="40"/>
      <c r="I92" s="40"/>
      <c r="J92" s="40"/>
      <c r="K92" s="40"/>
      <c r="L92" s="40"/>
      <c r="M92" s="40"/>
      <c r="N92" s="60"/>
      <c r="O92" s="60"/>
    </row>
    <row r="93" spans="2:15" x14ac:dyDescent="0.45">
      <c r="B93" s="60"/>
      <c r="C93" s="60"/>
      <c r="D93" s="72"/>
      <c r="E93" s="40"/>
      <c r="F93" s="40"/>
      <c r="G93" s="40"/>
      <c r="H93" s="40"/>
      <c r="I93" s="40"/>
      <c r="J93" s="40"/>
      <c r="K93" s="40"/>
      <c r="L93" s="40"/>
      <c r="M93" s="40"/>
      <c r="N93" s="60"/>
      <c r="O93" s="60"/>
    </row>
    <row r="94" spans="2:15" x14ac:dyDescent="0.45">
      <c r="B94" s="60"/>
      <c r="C94" s="60"/>
      <c r="D94" s="72"/>
      <c r="E94" s="40"/>
      <c r="F94" s="40"/>
      <c r="G94" s="40"/>
      <c r="H94" s="40"/>
      <c r="I94" s="40"/>
      <c r="J94" s="40"/>
      <c r="K94" s="40"/>
      <c r="L94" s="40"/>
      <c r="M94" s="40"/>
      <c r="N94" s="60"/>
      <c r="O94" s="60"/>
    </row>
    <row r="95" spans="2:15" x14ac:dyDescent="0.45">
      <c r="B95" s="60"/>
      <c r="C95" s="60"/>
      <c r="D95" s="72"/>
      <c r="E95" s="40"/>
      <c r="F95" s="40"/>
      <c r="G95" s="40"/>
      <c r="H95" s="40"/>
      <c r="I95" s="40"/>
      <c r="J95" s="40"/>
      <c r="K95" s="40"/>
      <c r="L95" s="40"/>
      <c r="M95" s="40"/>
      <c r="N95" s="60"/>
      <c r="O95" s="60"/>
    </row>
    <row r="96" spans="2:15" x14ac:dyDescent="0.45">
      <c r="B96" s="60"/>
      <c r="C96" s="60"/>
      <c r="D96" s="72"/>
      <c r="E96" s="40"/>
      <c r="F96" s="40"/>
      <c r="G96" s="40"/>
      <c r="H96" s="40"/>
      <c r="I96" s="40"/>
      <c r="J96" s="40"/>
      <c r="K96" s="40"/>
      <c r="L96" s="40"/>
      <c r="M96" s="40"/>
      <c r="N96" s="60"/>
      <c r="O96" s="60"/>
    </row>
    <row r="97" spans="2:15" x14ac:dyDescent="0.45">
      <c r="B97" s="60"/>
      <c r="C97" s="60"/>
      <c r="D97" s="72"/>
      <c r="E97" s="40"/>
      <c r="F97" s="40"/>
      <c r="G97" s="40"/>
      <c r="H97" s="40"/>
      <c r="I97" s="40"/>
      <c r="J97" s="40"/>
      <c r="K97" s="40"/>
      <c r="L97" s="40"/>
      <c r="M97" s="40"/>
      <c r="N97" s="60"/>
      <c r="O97" s="60"/>
    </row>
    <row r="98" spans="2:15" x14ac:dyDescent="0.45">
      <c r="B98" s="60"/>
      <c r="C98" s="60"/>
      <c r="D98" s="72"/>
      <c r="E98" s="40"/>
      <c r="F98" s="40"/>
      <c r="G98" s="40"/>
      <c r="H98" s="40"/>
      <c r="I98" s="40"/>
      <c r="J98" s="40"/>
      <c r="K98" s="40"/>
      <c r="L98" s="40"/>
      <c r="M98" s="40"/>
      <c r="N98" s="60"/>
      <c r="O98" s="60"/>
    </row>
    <row r="99" spans="2:15" x14ac:dyDescent="0.45">
      <c r="B99" s="60"/>
      <c r="C99" s="60"/>
      <c r="D99" s="72"/>
      <c r="E99" s="40"/>
      <c r="F99" s="40"/>
      <c r="G99" s="40"/>
      <c r="H99" s="40"/>
      <c r="I99" s="40"/>
      <c r="J99" s="40"/>
      <c r="K99" s="40"/>
      <c r="L99" s="40"/>
      <c r="M99" s="40"/>
      <c r="N99" s="60"/>
      <c r="O99" s="60"/>
    </row>
    <row r="100" spans="2:15" x14ac:dyDescent="0.45">
      <c r="B100" s="60"/>
      <c r="C100" s="60"/>
      <c r="D100" s="72"/>
      <c r="E100" s="40"/>
      <c r="F100" s="40"/>
      <c r="G100" s="40"/>
      <c r="H100" s="40"/>
      <c r="I100" s="40"/>
      <c r="J100" s="40"/>
      <c r="K100" s="40"/>
      <c r="L100" s="40"/>
      <c r="M100" s="40"/>
      <c r="N100" s="60"/>
      <c r="O100" s="60"/>
    </row>
    <row r="101" spans="2:15" x14ac:dyDescent="0.45">
      <c r="B101" s="60"/>
      <c r="C101" s="60"/>
      <c r="D101" s="72"/>
      <c r="E101" s="40"/>
      <c r="F101" s="40"/>
      <c r="G101" s="40"/>
      <c r="H101" s="40"/>
      <c r="I101" s="40"/>
      <c r="J101" s="40"/>
      <c r="K101" s="40"/>
      <c r="L101" s="40"/>
      <c r="M101" s="40"/>
      <c r="N101" s="60"/>
      <c r="O101" s="60"/>
    </row>
    <row r="102" spans="2:15" x14ac:dyDescent="0.45">
      <c r="B102" s="60"/>
      <c r="C102" s="60"/>
      <c r="D102" s="72"/>
      <c r="E102" s="40"/>
      <c r="F102" s="40"/>
      <c r="G102" s="40"/>
      <c r="H102" s="40"/>
      <c r="I102" s="40"/>
      <c r="J102" s="40"/>
      <c r="K102" s="40"/>
      <c r="L102" s="40"/>
      <c r="M102" s="40"/>
      <c r="N102" s="60"/>
      <c r="O102" s="60"/>
    </row>
    <row r="103" spans="2:15" x14ac:dyDescent="0.45">
      <c r="B103" s="60"/>
      <c r="C103" s="60"/>
      <c r="D103" s="72"/>
      <c r="E103" s="40"/>
      <c r="F103" s="40"/>
      <c r="G103" s="40"/>
      <c r="H103" s="40"/>
      <c r="I103" s="40"/>
      <c r="J103" s="40"/>
      <c r="K103" s="40"/>
      <c r="L103" s="40"/>
      <c r="M103" s="40"/>
      <c r="N103" s="60"/>
      <c r="O103" s="60"/>
    </row>
    <row r="104" spans="2:15" x14ac:dyDescent="0.45">
      <c r="B104" s="60"/>
      <c r="C104" s="60"/>
      <c r="D104" s="72"/>
      <c r="E104" s="40"/>
      <c r="F104" s="40"/>
      <c r="G104" s="40"/>
      <c r="H104" s="40"/>
      <c r="I104" s="40"/>
      <c r="J104" s="40"/>
      <c r="K104" s="40"/>
      <c r="L104" s="40"/>
      <c r="M104" s="40"/>
      <c r="N104" s="60"/>
      <c r="O104" s="60"/>
    </row>
    <row r="105" spans="2:15" x14ac:dyDescent="0.45">
      <c r="B105" s="60"/>
      <c r="C105" s="60"/>
      <c r="D105" s="72"/>
      <c r="E105" s="40"/>
      <c r="F105" s="40"/>
      <c r="G105" s="40"/>
      <c r="H105" s="40"/>
      <c r="I105" s="40"/>
      <c r="J105" s="40"/>
      <c r="K105" s="40"/>
      <c r="L105" s="40"/>
      <c r="M105" s="40"/>
      <c r="N105" s="60"/>
      <c r="O105" s="60"/>
    </row>
    <row r="106" spans="2:15" x14ac:dyDescent="0.45">
      <c r="B106" s="60"/>
      <c r="C106" s="60"/>
      <c r="D106" s="72"/>
      <c r="E106" s="40"/>
      <c r="F106" s="40"/>
      <c r="G106" s="40"/>
      <c r="H106" s="40"/>
      <c r="I106" s="40"/>
      <c r="J106" s="40"/>
      <c r="K106" s="40"/>
      <c r="L106" s="40"/>
      <c r="M106" s="40"/>
      <c r="N106" s="60"/>
      <c r="O106" s="60"/>
    </row>
    <row r="107" spans="2:15" x14ac:dyDescent="0.45">
      <c r="B107" s="60"/>
      <c r="C107" s="60"/>
      <c r="D107" s="72"/>
      <c r="E107" s="40"/>
      <c r="F107" s="40"/>
      <c r="G107" s="40"/>
      <c r="H107" s="40"/>
      <c r="I107" s="40"/>
      <c r="J107" s="40"/>
      <c r="K107" s="40"/>
      <c r="L107" s="40"/>
      <c r="M107" s="40"/>
      <c r="N107" s="60"/>
      <c r="O107" s="60"/>
    </row>
    <row r="108" spans="2:15" x14ac:dyDescent="0.45">
      <c r="B108" s="60"/>
      <c r="C108" s="60"/>
      <c r="D108" s="72"/>
      <c r="E108" s="40"/>
      <c r="F108" s="40"/>
      <c r="G108" s="40"/>
      <c r="H108" s="40"/>
      <c r="I108" s="40"/>
      <c r="J108" s="40"/>
      <c r="K108" s="40"/>
      <c r="L108" s="40"/>
      <c r="M108" s="40"/>
      <c r="N108" s="60"/>
      <c r="O108" s="60"/>
    </row>
    <row r="109" spans="2:15" x14ac:dyDescent="0.45">
      <c r="B109" s="60"/>
      <c r="C109" s="60"/>
      <c r="D109" s="72"/>
      <c r="E109" s="40"/>
      <c r="F109" s="40"/>
      <c r="G109" s="40"/>
      <c r="H109" s="40"/>
      <c r="I109" s="40"/>
      <c r="J109" s="40"/>
      <c r="K109" s="40"/>
      <c r="L109" s="40"/>
      <c r="M109" s="40"/>
      <c r="N109" s="60"/>
      <c r="O109" s="60"/>
    </row>
    <row r="110" spans="2:15" x14ac:dyDescent="0.45">
      <c r="B110" s="60"/>
      <c r="C110" s="60"/>
      <c r="D110" s="72"/>
      <c r="E110" s="40"/>
      <c r="F110" s="40"/>
      <c r="G110" s="40"/>
      <c r="H110" s="40"/>
      <c r="I110" s="40"/>
      <c r="J110" s="40"/>
      <c r="K110" s="40"/>
      <c r="L110" s="40"/>
      <c r="M110" s="40"/>
      <c r="N110" s="60"/>
      <c r="O110" s="60"/>
    </row>
    <row r="111" spans="2:15" x14ac:dyDescent="0.45">
      <c r="B111" s="60"/>
      <c r="C111" s="60"/>
      <c r="D111" s="72"/>
      <c r="E111" s="40"/>
      <c r="F111" s="40"/>
      <c r="G111" s="40"/>
      <c r="H111" s="40"/>
      <c r="I111" s="40"/>
      <c r="J111" s="40"/>
      <c r="K111" s="40"/>
      <c r="L111" s="40"/>
      <c r="M111" s="40"/>
      <c r="N111" s="60"/>
      <c r="O111" s="60"/>
    </row>
    <row r="112" spans="2:15" x14ac:dyDescent="0.45">
      <c r="B112" s="60"/>
      <c r="C112" s="60"/>
      <c r="D112" s="72"/>
      <c r="E112" s="40"/>
      <c r="F112" s="40"/>
      <c r="G112" s="40"/>
      <c r="H112" s="40"/>
      <c r="I112" s="40"/>
      <c r="J112" s="40"/>
      <c r="K112" s="40"/>
      <c r="L112" s="40"/>
      <c r="M112" s="40"/>
      <c r="N112" s="60"/>
      <c r="O112" s="60"/>
    </row>
    <row r="113" spans="2:15" x14ac:dyDescent="0.45">
      <c r="B113" s="60"/>
      <c r="C113" s="60"/>
      <c r="D113" s="72"/>
      <c r="E113" s="40"/>
      <c r="F113" s="40"/>
      <c r="G113" s="40"/>
      <c r="H113" s="40"/>
      <c r="I113" s="40"/>
      <c r="J113" s="40"/>
      <c r="K113" s="40"/>
      <c r="L113" s="40"/>
      <c r="M113" s="40"/>
      <c r="N113" s="60"/>
      <c r="O113" s="60"/>
    </row>
    <row r="114" spans="2:15" x14ac:dyDescent="0.45">
      <c r="B114" s="60"/>
      <c r="C114" s="60"/>
      <c r="D114" s="72"/>
      <c r="E114" s="40"/>
      <c r="F114" s="40"/>
      <c r="G114" s="40"/>
      <c r="H114" s="40"/>
      <c r="I114" s="40"/>
      <c r="J114" s="40"/>
      <c r="K114" s="40"/>
      <c r="L114" s="40"/>
      <c r="M114" s="40"/>
      <c r="N114" s="60"/>
      <c r="O114" s="60"/>
    </row>
    <row r="115" spans="2:15" x14ac:dyDescent="0.45">
      <c r="B115" s="60"/>
      <c r="C115" s="60"/>
      <c r="D115" s="72"/>
      <c r="E115" s="40"/>
      <c r="F115" s="40"/>
      <c r="G115" s="40"/>
      <c r="H115" s="40"/>
      <c r="I115" s="40"/>
      <c r="J115" s="40"/>
      <c r="K115" s="40"/>
      <c r="L115" s="40"/>
      <c r="M115" s="40"/>
      <c r="N115" s="60"/>
      <c r="O115" s="60"/>
    </row>
    <row r="116" spans="2:15" x14ac:dyDescent="0.45">
      <c r="B116" s="60"/>
      <c r="C116" s="60"/>
      <c r="D116" s="72"/>
      <c r="E116" s="40"/>
      <c r="F116" s="40"/>
      <c r="G116" s="40"/>
      <c r="H116" s="40"/>
      <c r="I116" s="40"/>
      <c r="J116" s="40"/>
      <c r="K116" s="40"/>
      <c r="L116" s="40"/>
      <c r="M116" s="40"/>
      <c r="N116" s="60"/>
      <c r="O116" s="60"/>
    </row>
    <row r="117" spans="2:15" x14ac:dyDescent="0.45">
      <c r="B117" s="60"/>
      <c r="C117" s="60"/>
      <c r="D117" s="72"/>
      <c r="E117" s="40"/>
      <c r="F117" s="40"/>
      <c r="G117" s="40"/>
      <c r="H117" s="40"/>
      <c r="I117" s="40"/>
      <c r="J117" s="40"/>
      <c r="K117" s="40"/>
      <c r="L117" s="40"/>
      <c r="M117" s="40"/>
      <c r="N117" s="60"/>
      <c r="O117" s="60"/>
    </row>
    <row r="118" spans="2:15" x14ac:dyDescent="0.45">
      <c r="B118" s="60"/>
      <c r="C118" s="60"/>
      <c r="D118" s="72"/>
      <c r="E118" s="40"/>
      <c r="F118" s="40"/>
      <c r="G118" s="40"/>
      <c r="H118" s="40"/>
      <c r="I118" s="40"/>
      <c r="J118" s="40"/>
      <c r="K118" s="40"/>
      <c r="L118" s="40"/>
      <c r="M118" s="40"/>
      <c r="N118" s="60"/>
      <c r="O118" s="60"/>
    </row>
    <row r="119" spans="2:15" x14ac:dyDescent="0.45">
      <c r="B119" s="60"/>
      <c r="C119" s="60"/>
      <c r="D119" s="72"/>
      <c r="E119" s="40"/>
      <c r="F119" s="40"/>
      <c r="G119" s="40"/>
      <c r="H119" s="40"/>
      <c r="I119" s="40"/>
      <c r="J119" s="40"/>
      <c r="K119" s="40"/>
      <c r="L119" s="40"/>
      <c r="M119" s="40"/>
      <c r="N119" s="60"/>
      <c r="O119" s="60"/>
    </row>
    <row r="120" spans="2:15" x14ac:dyDescent="0.45">
      <c r="B120" s="60"/>
      <c r="C120" s="60"/>
      <c r="D120" s="72"/>
      <c r="E120" s="40"/>
      <c r="F120" s="40"/>
      <c r="G120" s="40"/>
      <c r="H120" s="40"/>
      <c r="I120" s="40"/>
      <c r="J120" s="40"/>
      <c r="K120" s="40"/>
      <c r="L120" s="40"/>
      <c r="M120" s="40"/>
      <c r="N120" s="60"/>
      <c r="O120" s="60"/>
    </row>
    <row r="121" spans="2:15" x14ac:dyDescent="0.45">
      <c r="B121" s="60"/>
      <c r="C121" s="60"/>
      <c r="D121" s="72"/>
      <c r="E121" s="40"/>
      <c r="F121" s="40"/>
      <c r="G121" s="40"/>
      <c r="H121" s="40"/>
      <c r="I121" s="40"/>
      <c r="J121" s="40"/>
      <c r="K121" s="40"/>
      <c r="L121" s="40"/>
      <c r="M121" s="40"/>
      <c r="N121" s="60"/>
      <c r="O121" s="60"/>
    </row>
    <row r="122" spans="2:15" x14ac:dyDescent="0.45">
      <c r="B122" s="60"/>
      <c r="C122" s="60"/>
      <c r="D122" s="72"/>
      <c r="E122" s="40"/>
      <c r="F122" s="40"/>
      <c r="G122" s="40"/>
      <c r="H122" s="40"/>
      <c r="I122" s="40"/>
      <c r="J122" s="40"/>
      <c r="K122" s="40"/>
      <c r="L122" s="40"/>
      <c r="M122" s="40"/>
      <c r="N122" s="60"/>
      <c r="O122" s="60"/>
    </row>
    <row r="123" spans="2:15" x14ac:dyDescent="0.45">
      <c r="B123" s="60"/>
      <c r="C123" s="60"/>
      <c r="D123" s="72"/>
      <c r="E123" s="40"/>
      <c r="F123" s="40"/>
      <c r="G123" s="40"/>
      <c r="H123" s="40"/>
      <c r="I123" s="40"/>
      <c r="J123" s="40"/>
      <c r="K123" s="40"/>
      <c r="L123" s="40"/>
      <c r="M123" s="40"/>
      <c r="N123" s="60"/>
      <c r="O123" s="60"/>
    </row>
    <row r="124" spans="2:15" x14ac:dyDescent="0.45">
      <c r="B124" s="60"/>
      <c r="C124" s="60"/>
      <c r="D124" s="72"/>
      <c r="E124" s="40"/>
      <c r="F124" s="40"/>
      <c r="G124" s="40"/>
      <c r="H124" s="40"/>
      <c r="I124" s="40"/>
      <c r="J124" s="40"/>
      <c r="K124" s="40"/>
      <c r="L124" s="40"/>
      <c r="M124" s="40"/>
      <c r="N124" s="60"/>
      <c r="O124" s="60"/>
    </row>
    <row r="125" spans="2:15" x14ac:dyDescent="0.45">
      <c r="B125" s="60"/>
      <c r="C125" s="60"/>
      <c r="D125" s="72"/>
      <c r="E125" s="40"/>
      <c r="F125" s="40"/>
      <c r="G125" s="40"/>
      <c r="H125" s="40"/>
      <c r="I125" s="40"/>
      <c r="J125" s="40"/>
      <c r="K125" s="40"/>
      <c r="L125" s="40"/>
      <c r="M125" s="40"/>
      <c r="N125" s="60"/>
      <c r="O125" s="60"/>
    </row>
    <row r="126" spans="2:15" x14ac:dyDescent="0.45">
      <c r="B126" s="60"/>
      <c r="C126" s="60"/>
      <c r="D126" s="72"/>
      <c r="E126" s="40"/>
      <c r="F126" s="40"/>
      <c r="G126" s="40"/>
      <c r="H126" s="40"/>
      <c r="I126" s="40"/>
      <c r="J126" s="40"/>
      <c r="K126" s="40"/>
      <c r="L126" s="40"/>
      <c r="M126" s="40"/>
      <c r="N126" s="60"/>
      <c r="O126" s="60"/>
    </row>
    <row r="127" spans="2:15" x14ac:dyDescent="0.45">
      <c r="B127" s="60"/>
      <c r="C127" s="60"/>
      <c r="D127" s="72"/>
      <c r="E127" s="40"/>
      <c r="F127" s="40"/>
      <c r="G127" s="40"/>
      <c r="H127" s="40"/>
      <c r="I127" s="40"/>
      <c r="J127" s="40"/>
      <c r="K127" s="40"/>
      <c r="L127" s="40"/>
      <c r="M127" s="40"/>
      <c r="N127" s="60"/>
      <c r="O127" s="60"/>
    </row>
    <row r="128" spans="2:15" x14ac:dyDescent="0.45">
      <c r="B128" s="60"/>
      <c r="C128" s="60"/>
      <c r="D128" s="72"/>
      <c r="E128" s="40"/>
      <c r="F128" s="40"/>
      <c r="G128" s="40"/>
      <c r="H128" s="40"/>
      <c r="I128" s="40"/>
      <c r="J128" s="40"/>
      <c r="K128" s="40"/>
      <c r="L128" s="40"/>
      <c r="M128" s="40"/>
      <c r="N128" s="60"/>
      <c r="O128" s="60"/>
    </row>
    <row r="129" spans="2:15" x14ac:dyDescent="0.45">
      <c r="B129" s="60"/>
      <c r="C129" s="60"/>
      <c r="D129" s="72"/>
      <c r="E129" s="40"/>
      <c r="F129" s="40"/>
      <c r="G129" s="40"/>
      <c r="H129" s="40"/>
      <c r="I129" s="40"/>
      <c r="J129" s="40"/>
      <c r="K129" s="40"/>
      <c r="L129" s="40"/>
      <c r="M129" s="40"/>
      <c r="N129" s="60"/>
      <c r="O129" s="60"/>
    </row>
    <row r="130" spans="2:15" x14ac:dyDescent="0.45">
      <c r="B130" s="60"/>
      <c r="C130" s="60"/>
      <c r="D130" s="72"/>
      <c r="E130" s="40"/>
      <c r="F130" s="40"/>
      <c r="G130" s="40"/>
      <c r="H130" s="40"/>
      <c r="I130" s="40"/>
      <c r="J130" s="40"/>
      <c r="K130" s="40"/>
      <c r="L130" s="40"/>
      <c r="M130" s="40"/>
      <c r="N130" s="60"/>
      <c r="O130" s="60"/>
    </row>
    <row r="131" spans="2:15" x14ac:dyDescent="0.45">
      <c r="B131" s="60"/>
      <c r="C131" s="60"/>
      <c r="D131" s="72"/>
      <c r="E131" s="40"/>
      <c r="F131" s="40"/>
      <c r="G131" s="40"/>
      <c r="H131" s="40"/>
      <c r="I131" s="40"/>
      <c r="J131" s="40"/>
      <c r="K131" s="40"/>
      <c r="L131" s="40"/>
      <c r="M131" s="40"/>
      <c r="N131" s="60"/>
      <c r="O131" s="60"/>
    </row>
    <row r="132" spans="2:15" x14ac:dyDescent="0.45">
      <c r="B132" s="60"/>
      <c r="C132" s="60"/>
      <c r="D132" s="72"/>
      <c r="E132" s="40"/>
      <c r="F132" s="40"/>
      <c r="G132" s="40"/>
      <c r="H132" s="40"/>
      <c r="I132" s="40"/>
      <c r="J132" s="40"/>
      <c r="K132" s="40"/>
      <c r="L132" s="40"/>
      <c r="M132" s="40"/>
      <c r="N132" s="60"/>
      <c r="O132" s="60"/>
    </row>
    <row r="133" spans="2:15" x14ac:dyDescent="0.45">
      <c r="B133" s="60"/>
      <c r="C133" s="60"/>
      <c r="D133" s="72"/>
      <c r="E133" s="40"/>
      <c r="F133" s="40"/>
      <c r="G133" s="40"/>
      <c r="H133" s="40"/>
      <c r="I133" s="40"/>
      <c r="J133" s="40"/>
      <c r="K133" s="40"/>
      <c r="L133" s="40"/>
      <c r="M133" s="40"/>
      <c r="N133" s="60"/>
      <c r="O133" s="60"/>
    </row>
    <row r="134" spans="2:15" x14ac:dyDescent="0.45">
      <c r="B134" s="60"/>
      <c r="C134" s="60"/>
      <c r="D134" s="72"/>
      <c r="E134" s="40"/>
      <c r="F134" s="40"/>
      <c r="G134" s="40"/>
      <c r="H134" s="40"/>
      <c r="I134" s="40"/>
      <c r="J134" s="40"/>
      <c r="K134" s="40"/>
      <c r="L134" s="40"/>
      <c r="M134" s="40"/>
      <c r="N134" s="60"/>
      <c r="O134" s="60"/>
    </row>
    <row r="135" spans="2:15" x14ac:dyDescent="0.45">
      <c r="B135" s="60"/>
      <c r="C135" s="60"/>
      <c r="D135" s="72"/>
      <c r="E135" s="40"/>
      <c r="F135" s="40"/>
      <c r="G135" s="40"/>
      <c r="H135" s="40"/>
      <c r="I135" s="40"/>
      <c r="J135" s="40"/>
      <c r="K135" s="40"/>
      <c r="L135" s="40"/>
      <c r="M135" s="40"/>
      <c r="N135" s="60"/>
      <c r="O135" s="60"/>
    </row>
    <row r="136" spans="2:15" x14ac:dyDescent="0.45">
      <c r="B136" s="60"/>
      <c r="C136" s="60"/>
      <c r="D136" s="72"/>
      <c r="E136" s="40"/>
      <c r="F136" s="40"/>
      <c r="G136" s="40"/>
      <c r="H136" s="40"/>
      <c r="I136" s="40"/>
      <c r="J136" s="40"/>
      <c r="K136" s="40"/>
      <c r="L136" s="40"/>
      <c r="M136" s="40"/>
      <c r="N136" s="60"/>
      <c r="O136" s="60"/>
    </row>
    <row r="137" spans="2:15" x14ac:dyDescent="0.45">
      <c r="B137" s="60"/>
      <c r="C137" s="60"/>
      <c r="D137" s="72"/>
      <c r="E137" s="40"/>
      <c r="F137" s="40"/>
      <c r="G137" s="40"/>
      <c r="H137" s="40"/>
      <c r="I137" s="40"/>
      <c r="J137" s="40"/>
      <c r="K137" s="40"/>
      <c r="L137" s="40"/>
      <c r="M137" s="40"/>
      <c r="N137" s="60"/>
      <c r="O137" s="60"/>
    </row>
    <row r="138" spans="2:15" x14ac:dyDescent="0.45">
      <c r="B138" s="60"/>
      <c r="C138" s="60"/>
      <c r="D138" s="72"/>
      <c r="E138" s="40"/>
      <c r="F138" s="40"/>
      <c r="G138" s="40"/>
      <c r="H138" s="40"/>
      <c r="I138" s="40"/>
      <c r="J138" s="40"/>
      <c r="K138" s="40"/>
      <c r="L138" s="40"/>
      <c r="M138" s="40"/>
      <c r="N138" s="60"/>
      <c r="O138" s="60"/>
    </row>
    <row r="139" spans="2:15" x14ac:dyDescent="0.45">
      <c r="B139" s="60"/>
      <c r="C139" s="60"/>
      <c r="D139" s="72"/>
      <c r="E139" s="40"/>
      <c r="F139" s="40"/>
      <c r="G139" s="40"/>
      <c r="H139" s="40"/>
      <c r="I139" s="40"/>
      <c r="J139" s="40"/>
      <c r="K139" s="40"/>
      <c r="L139" s="40"/>
      <c r="M139" s="40"/>
      <c r="N139" s="60"/>
      <c r="O139" s="60"/>
    </row>
    <row r="140" spans="2:15" x14ac:dyDescent="0.45">
      <c r="B140" s="60"/>
      <c r="C140" s="60"/>
      <c r="D140" s="72"/>
      <c r="E140" s="40"/>
      <c r="F140" s="40"/>
      <c r="G140" s="40"/>
      <c r="H140" s="40"/>
      <c r="I140" s="40"/>
      <c r="J140" s="40"/>
      <c r="K140" s="40"/>
      <c r="L140" s="40"/>
      <c r="M140" s="40"/>
      <c r="N140" s="60"/>
      <c r="O140" s="60"/>
    </row>
    <row r="141" spans="2:15" x14ac:dyDescent="0.45">
      <c r="B141" s="60"/>
      <c r="C141" s="60"/>
      <c r="D141" s="72"/>
      <c r="E141" s="40"/>
      <c r="F141" s="40"/>
      <c r="G141" s="40"/>
      <c r="H141" s="40"/>
      <c r="I141" s="40"/>
      <c r="J141" s="40"/>
      <c r="K141" s="40"/>
      <c r="L141" s="40"/>
      <c r="M141" s="40"/>
      <c r="N141" s="60"/>
      <c r="O141" s="60"/>
    </row>
    <row r="142" spans="2:15" x14ac:dyDescent="0.45">
      <c r="B142" s="60"/>
      <c r="C142" s="60"/>
      <c r="D142" s="72"/>
      <c r="E142" s="40"/>
      <c r="F142" s="40"/>
      <c r="G142" s="40"/>
      <c r="H142" s="40"/>
      <c r="I142" s="40"/>
      <c r="J142" s="40"/>
      <c r="K142" s="40"/>
      <c r="L142" s="40"/>
      <c r="M142" s="40"/>
      <c r="N142" s="60"/>
      <c r="O142" s="60"/>
    </row>
    <row r="143" spans="2:15" x14ac:dyDescent="0.45">
      <c r="B143" s="60"/>
      <c r="C143" s="60"/>
      <c r="D143" s="72"/>
      <c r="E143" s="40"/>
      <c r="F143" s="40"/>
      <c r="G143" s="40"/>
      <c r="H143" s="40"/>
      <c r="I143" s="40"/>
      <c r="J143" s="40"/>
      <c r="K143" s="40"/>
      <c r="L143" s="40"/>
      <c r="M143" s="40"/>
      <c r="N143" s="60"/>
      <c r="O143" s="60"/>
    </row>
    <row r="144" spans="2:15" x14ac:dyDescent="0.45">
      <c r="B144" s="60"/>
      <c r="C144" s="60"/>
      <c r="D144" s="72"/>
      <c r="E144" s="40"/>
      <c r="F144" s="40"/>
      <c r="G144" s="40"/>
      <c r="H144" s="40"/>
      <c r="I144" s="40"/>
      <c r="J144" s="40"/>
      <c r="K144" s="40"/>
      <c r="L144" s="40"/>
      <c r="M144" s="40"/>
      <c r="N144" s="60"/>
      <c r="O144" s="60"/>
    </row>
    <row r="145" spans="2:15" x14ac:dyDescent="0.45">
      <c r="B145" s="60"/>
      <c r="C145" s="60"/>
      <c r="D145" s="72"/>
      <c r="E145" s="40"/>
      <c r="F145" s="40"/>
      <c r="G145" s="40"/>
      <c r="H145" s="40"/>
      <c r="I145" s="40"/>
      <c r="J145" s="40"/>
      <c r="K145" s="40"/>
      <c r="L145" s="40"/>
      <c r="M145" s="40"/>
      <c r="N145" s="60"/>
      <c r="O145" s="60"/>
    </row>
    <row r="146" spans="2:15" x14ac:dyDescent="0.45">
      <c r="B146" s="60"/>
      <c r="C146" s="60"/>
      <c r="D146" s="72"/>
      <c r="E146" s="40"/>
      <c r="F146" s="40"/>
      <c r="G146" s="40"/>
      <c r="H146" s="40"/>
      <c r="I146" s="40"/>
      <c r="J146" s="40"/>
      <c r="K146" s="40"/>
      <c r="L146" s="40"/>
      <c r="M146" s="40"/>
      <c r="N146" s="60"/>
      <c r="O146" s="60"/>
    </row>
    <row r="147" spans="2:15" x14ac:dyDescent="0.45">
      <c r="B147" s="60"/>
      <c r="C147" s="60"/>
      <c r="D147" s="72"/>
      <c r="E147" s="40"/>
      <c r="F147" s="40"/>
      <c r="G147" s="40"/>
      <c r="H147" s="40"/>
      <c r="I147" s="40"/>
      <c r="J147" s="40"/>
      <c r="K147" s="40"/>
      <c r="L147" s="40"/>
      <c r="M147" s="40"/>
      <c r="N147" s="60"/>
      <c r="O147" s="60"/>
    </row>
  </sheetData>
  <sheetProtection algorithmName="SHA-512" hashValue="Va55wzB3icLPYZJ88JuYD9jjgWS847nOZptizhIxFpzwIRuCvbHKzD0etM0eHLS/luO0Ecu/XF6n9T0vyx6YVA==" saltValue="cpTzvm3izF5AHvh1MwFY+Q==" spinCount="100000" sheet="1" objects="1" scenarios="1"/>
  <mergeCells count="36">
    <mergeCell ref="H17:J17"/>
    <mergeCell ref="F19:G19"/>
    <mergeCell ref="H19:J19"/>
    <mergeCell ref="I13:I15"/>
    <mergeCell ref="F8:G8"/>
    <mergeCell ref="H8:J8"/>
    <mergeCell ref="I9:I11"/>
    <mergeCell ref="J9:J15"/>
    <mergeCell ref="H23:J23"/>
    <mergeCell ref="H25:J25"/>
    <mergeCell ref="H20:J20"/>
    <mergeCell ref="H21:J21"/>
    <mergeCell ref="H22:J22"/>
    <mergeCell ref="I36:J38"/>
    <mergeCell ref="H33:J33"/>
    <mergeCell ref="H34:J34"/>
    <mergeCell ref="H26:I26"/>
    <mergeCell ref="J26:J27"/>
    <mergeCell ref="H27:I27"/>
    <mergeCell ref="H29:J32"/>
    <mergeCell ref="H43:J43"/>
    <mergeCell ref="H44:J44"/>
    <mergeCell ref="H40:J40"/>
    <mergeCell ref="H41:J41"/>
    <mergeCell ref="H42:J42"/>
    <mergeCell ref="B45:C45"/>
    <mergeCell ref="I50:J50"/>
    <mergeCell ref="E55:E56"/>
    <mergeCell ref="I49:J49"/>
    <mergeCell ref="H47:J47"/>
    <mergeCell ref="H46:J46"/>
    <mergeCell ref="B7:C7"/>
    <mergeCell ref="B16:C16"/>
    <mergeCell ref="B18:C18"/>
    <mergeCell ref="B35:C35"/>
    <mergeCell ref="B39:C39"/>
  </mergeCells>
  <dataValidations disablePrompts="1" count="2">
    <dataValidation type="list" allowBlank="1" showInputMessage="1" showErrorMessage="1" sqref="G43" xr:uid="{00000000-0002-0000-0000-000000000000}">
      <formula1>$K$43:$Q$43</formula1>
    </dataValidation>
    <dataValidation type="list" allowBlank="1" showInputMessage="1" showErrorMessage="1" sqref="G17 G12" xr:uid="{00000000-0002-0000-0000-000001000000}">
      <formula1>#REF!</formula1>
    </dataValidation>
  </dataValidation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615"/>
  <sheetViews>
    <sheetView showRowColHeaders="0" tabSelected="1" zoomScale="81" zoomScaleNormal="75" workbookViewId="0">
      <pane ySplit="1" topLeftCell="A2" activePane="bottomLeft" state="frozen"/>
      <selection pane="bottomLeft" activeCell="G126" sqref="G126"/>
    </sheetView>
  </sheetViews>
  <sheetFormatPr baseColWidth="10" defaultRowHeight="14.25" x14ac:dyDescent="0.45"/>
  <cols>
    <col min="1" max="1" width="4.19921875" customWidth="1"/>
    <col min="2" max="2" width="7.59765625" customWidth="1"/>
    <col min="3" max="3" width="25.9296875" customWidth="1"/>
    <col min="4" max="4" width="12.46484375" customWidth="1"/>
    <col min="5" max="5" width="16.53125" customWidth="1"/>
    <col min="6" max="6" width="39.1328125" customWidth="1"/>
    <col min="8" max="8" width="33.73046875" customWidth="1"/>
    <col min="9" max="9" width="34.73046875" customWidth="1"/>
    <col min="10" max="10" width="45.796875" customWidth="1"/>
  </cols>
  <sheetData>
    <row r="1" spans="1:44" ht="140.35" customHeight="1" thickBot="1" x14ac:dyDescent="0.5">
      <c r="A1" s="62"/>
      <c r="B1" s="62"/>
      <c r="C1" s="62"/>
      <c r="D1" s="62"/>
      <c r="E1" s="194" t="s">
        <v>238</v>
      </c>
      <c r="F1" s="194"/>
      <c r="G1" s="194"/>
      <c r="H1" s="195"/>
      <c r="I1" s="63" t="s">
        <v>205</v>
      </c>
      <c r="J1" s="196">
        <f ca="1">J12+J31+J34+J50+J64+J74</f>
        <v>0</v>
      </c>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row>
    <row r="2" spans="1:44" ht="16.149999999999999" customHeight="1" thickBot="1" x14ac:dyDescent="0.5">
      <c r="A2" s="60"/>
      <c r="B2" s="60"/>
      <c r="C2" s="60"/>
      <c r="D2" s="60"/>
      <c r="E2" s="60"/>
      <c r="F2" s="121" t="s">
        <v>236</v>
      </c>
      <c r="G2" s="122"/>
      <c r="H2" s="60"/>
      <c r="I2" s="60"/>
      <c r="J2" s="89"/>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pans="1:44" ht="14.65" hidden="1" thickBot="1" x14ac:dyDescent="0.5">
      <c r="J3" s="36"/>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row>
    <row r="4" spans="1:44" ht="3.75" hidden="1" customHeight="1" thickBot="1" x14ac:dyDescent="0.5">
      <c r="E4" t="s">
        <v>7</v>
      </c>
      <c r="F4" s="3">
        <v>45987</v>
      </c>
      <c r="G4" s="2"/>
      <c r="J4" s="37"/>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1:44" ht="26.25" hidden="1" customHeight="1" thickBot="1" x14ac:dyDescent="0.5">
      <c r="E5" t="s">
        <v>6</v>
      </c>
      <c r="F5" s="4">
        <f>MONTH(F4+1)-8-1</f>
        <v>2</v>
      </c>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row>
    <row r="6" spans="1:44" ht="22.5" hidden="1" customHeight="1" thickBot="1" x14ac:dyDescent="0.5">
      <c r="A6" s="29"/>
      <c r="B6" s="29"/>
      <c r="C6" s="29"/>
      <c r="D6" s="91"/>
      <c r="E6" s="29" t="s">
        <v>3</v>
      </c>
      <c r="F6" s="92">
        <f ca="1">YEAR(TODAY())</f>
        <v>2025</v>
      </c>
      <c r="G6" s="29"/>
      <c r="H6" s="29"/>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row>
    <row r="7" spans="1:44" ht="28.5" hidden="1" customHeight="1" thickBot="1" x14ac:dyDescent="0.5">
      <c r="A7" s="29"/>
      <c r="B7" s="29"/>
      <c r="C7" s="29"/>
      <c r="D7" s="29"/>
      <c r="E7" s="29" t="s">
        <v>14</v>
      </c>
      <c r="F7" s="29"/>
      <c r="G7" s="29"/>
      <c r="H7" s="29"/>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row>
    <row r="8" spans="1:44" ht="20.25" hidden="1" customHeight="1" thickBot="1" x14ac:dyDescent="0.5">
      <c r="A8" s="178"/>
      <c r="B8" s="178"/>
      <c r="C8" s="178"/>
      <c r="D8" s="29">
        <v>8</v>
      </c>
      <c r="E8" s="29" t="s">
        <v>11</v>
      </c>
      <c r="F8" s="29"/>
      <c r="G8" s="29"/>
      <c r="H8" s="29"/>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row>
    <row r="9" spans="1:44" ht="24" hidden="1" customHeight="1" thickBot="1" x14ac:dyDescent="0.5">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row>
    <row r="10" spans="1:44" ht="27" hidden="1" customHeight="1" thickBot="1" x14ac:dyDescent="0.5">
      <c r="A10" s="179"/>
      <c r="B10" s="179"/>
      <c r="C10" s="179"/>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row>
    <row r="11" spans="1:44" ht="25.5" hidden="1" customHeight="1" thickBot="1" x14ac:dyDescent="0.5">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row>
    <row r="12" spans="1:44" ht="15.75" customHeight="1" thickBot="1" x14ac:dyDescent="0.5">
      <c r="B12" s="154" t="s">
        <v>31</v>
      </c>
      <c r="C12" s="155"/>
      <c r="D12" s="155"/>
      <c r="E12" s="155"/>
      <c r="F12" s="155"/>
      <c r="G12" s="155"/>
      <c r="H12" s="155"/>
      <c r="I12" s="156"/>
      <c r="J12" s="30">
        <f ca="1">SUM(D14:E30)</f>
        <v>0</v>
      </c>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row>
    <row r="13" spans="1:44" ht="14.65" thickBot="1" x14ac:dyDescent="0.5">
      <c r="A13" s="60"/>
      <c r="B13" s="9"/>
      <c r="C13" s="10"/>
      <c r="D13" s="11" t="s">
        <v>4</v>
      </c>
      <c r="E13" s="11" t="s">
        <v>5</v>
      </c>
      <c r="F13" s="142" t="s">
        <v>38</v>
      </c>
      <c r="G13" s="144"/>
      <c r="H13" s="142" t="s">
        <v>37</v>
      </c>
      <c r="I13" s="143"/>
      <c r="J13" s="144"/>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row>
    <row r="14" spans="1:44" ht="75.75" customHeight="1" thickBot="1" x14ac:dyDescent="0.5">
      <c r="A14" s="60"/>
      <c r="B14" s="24" t="s">
        <v>0</v>
      </c>
      <c r="C14" s="14" t="s">
        <v>1</v>
      </c>
      <c r="D14" s="16">
        <f>IF(OR(G14=0,G16="SÍ"),0,IF(OR(F6=G14,G14=""),0,IF((F6-G14)&lt;3,(F6-G14)*4,IF((F6-G14)=3,14,IF((F6-G14)&gt;3,14+((F6-G14-3)*8),0)))))</f>
        <v>0</v>
      </c>
      <c r="E14" s="15">
        <f>IF(G16="Sí",0,IF(G14=0,0,IF(F6&lt;G14,0,IF((F6-G14+1)&lt;3,F5*0.3333,IF((F6-G14+1)=3,F5*0.5,F5*0.6666)))))</f>
        <v>0</v>
      </c>
      <c r="F14" s="22" t="s">
        <v>237</v>
      </c>
      <c r="G14" s="82"/>
      <c r="H14" s="23" t="s">
        <v>2</v>
      </c>
      <c r="I14" s="104" t="s">
        <v>28</v>
      </c>
      <c r="J14" s="104" t="s">
        <v>29</v>
      </c>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row>
    <row r="15" spans="1:44" ht="71.25" customHeight="1" thickBot="1" x14ac:dyDescent="0.5">
      <c r="A15" s="60"/>
      <c r="B15" s="165" t="s">
        <v>9</v>
      </c>
      <c r="C15" s="162" t="s">
        <v>8</v>
      </c>
      <c r="D15" s="152">
        <f>G15*4</f>
        <v>0</v>
      </c>
      <c r="E15" s="123">
        <f>IF(G16="SÍ",F5*0.3333,0)</f>
        <v>0</v>
      </c>
      <c r="F15" s="19" t="s">
        <v>12</v>
      </c>
      <c r="G15" s="83"/>
      <c r="H15" s="174"/>
      <c r="I15" s="105"/>
      <c r="J15" s="105"/>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row>
    <row r="16" spans="1:44" ht="18.399999999999999" thickBot="1" x14ac:dyDescent="0.5">
      <c r="A16" s="60"/>
      <c r="B16" s="167"/>
      <c r="C16" s="164"/>
      <c r="D16" s="153"/>
      <c r="E16" s="134"/>
      <c r="F16" s="20" t="s">
        <v>10</v>
      </c>
      <c r="G16" s="84" t="s">
        <v>11</v>
      </c>
      <c r="H16" s="175"/>
      <c r="I16" s="105"/>
      <c r="J16" s="105"/>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row>
    <row r="17" spans="1:44" ht="191.65" customHeight="1" thickBot="1" x14ac:dyDescent="0.5">
      <c r="A17" s="60"/>
      <c r="B17" s="165" t="s">
        <v>13</v>
      </c>
      <c r="C17" s="162" t="s">
        <v>22</v>
      </c>
      <c r="D17" s="152">
        <f>G17*4</f>
        <v>0</v>
      </c>
      <c r="E17" s="123">
        <f>IF(G18="SÍ",F5*0.3333,0)</f>
        <v>0</v>
      </c>
      <c r="F17" s="19" t="s">
        <v>23</v>
      </c>
      <c r="G17" s="83"/>
      <c r="H17" s="110" t="s">
        <v>224</v>
      </c>
      <c r="I17" s="105"/>
      <c r="J17" s="105"/>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row>
    <row r="18" spans="1:44" ht="40.15" customHeight="1" thickBot="1" x14ac:dyDescent="0.5">
      <c r="A18" s="60"/>
      <c r="B18" s="167"/>
      <c r="C18" s="164"/>
      <c r="D18" s="153"/>
      <c r="E18" s="124"/>
      <c r="F18" s="39" t="s">
        <v>15</v>
      </c>
      <c r="G18" s="85" t="s">
        <v>11</v>
      </c>
      <c r="H18" s="111"/>
      <c r="I18" s="106"/>
      <c r="J18" s="105"/>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row>
    <row r="19" spans="1:44" ht="61.15" customHeight="1" thickBot="1" x14ac:dyDescent="0.5">
      <c r="A19" s="60"/>
      <c r="B19" s="165" t="s">
        <v>17</v>
      </c>
      <c r="C19" s="162" t="s">
        <v>16</v>
      </c>
      <c r="D19" s="171">
        <f ca="1">H19*2</f>
        <v>0</v>
      </c>
      <c r="E19" s="123">
        <f ca="1">MAX(0,0.1666*(H20-TRUNC(H20/12)*12))</f>
        <v>0</v>
      </c>
      <c r="F19" s="19" t="s">
        <v>202</v>
      </c>
      <c r="G19" s="83"/>
      <c r="H19" s="5">
        <f ca="1">IF(G22="SÍ",G19+TRUNC(H20/12),G19)</f>
        <v>0</v>
      </c>
      <c r="I19" s="104" t="s">
        <v>59</v>
      </c>
      <c r="J19" s="105"/>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row>
    <row r="20" spans="1:44" ht="57.4" thickBot="1" x14ac:dyDescent="0.5">
      <c r="A20" s="60"/>
      <c r="B20" s="166"/>
      <c r="C20" s="163"/>
      <c r="D20" s="172"/>
      <c r="E20" s="124"/>
      <c r="F20" s="21" t="s">
        <v>203</v>
      </c>
      <c r="G20" s="83"/>
      <c r="H20" s="6">
        <f ca="1">IF(G22="SÍ",G20+TRUNC(H21/30),G20)</f>
        <v>0</v>
      </c>
      <c r="I20" s="105"/>
      <c r="J20" s="105"/>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row>
    <row r="21" spans="1:44" ht="57.4" thickBot="1" x14ac:dyDescent="0.5">
      <c r="A21" s="60"/>
      <c r="B21" s="166"/>
      <c r="C21" s="163"/>
      <c r="D21" s="172"/>
      <c r="E21" s="124"/>
      <c r="F21" s="21" t="s">
        <v>204</v>
      </c>
      <c r="G21" s="83"/>
      <c r="H21" s="7">
        <f ca="1">IF(G22="SÍ",G21+(F4-TODAY()),G21)</f>
        <v>14</v>
      </c>
      <c r="I21" s="105"/>
      <c r="J21" s="105"/>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row>
    <row r="22" spans="1:44" ht="28.9" thickBot="1" x14ac:dyDescent="0.5">
      <c r="A22" s="60"/>
      <c r="B22" s="167"/>
      <c r="C22" s="164"/>
      <c r="D22" s="173"/>
      <c r="E22" s="134"/>
      <c r="F22" s="21" t="s">
        <v>27</v>
      </c>
      <c r="G22" s="86" t="s">
        <v>14</v>
      </c>
      <c r="H22" s="8"/>
      <c r="I22" s="105"/>
      <c r="J22" s="105"/>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row>
    <row r="23" spans="1:44" ht="85.5" customHeight="1" thickBot="1" x14ac:dyDescent="0.6">
      <c r="A23" s="60"/>
      <c r="B23" s="165" t="s">
        <v>18</v>
      </c>
      <c r="C23" s="162" t="s">
        <v>20</v>
      </c>
      <c r="D23" s="171">
        <f>H23*1.5</f>
        <v>0</v>
      </c>
      <c r="E23" s="123">
        <f>MAX(0,0.125*(H24-TRUNC(H24/12)*12))</f>
        <v>0</v>
      </c>
      <c r="F23" s="19" t="s">
        <v>24</v>
      </c>
      <c r="G23" s="87"/>
      <c r="H23" s="5">
        <f>IF(G26="SÍ",G23+TRUNC(H24/12),G23)</f>
        <v>0</v>
      </c>
      <c r="I23" s="105"/>
      <c r="J23" s="105"/>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row>
    <row r="24" spans="1:44" ht="58.15" thickBot="1" x14ac:dyDescent="0.6">
      <c r="A24" s="60"/>
      <c r="B24" s="166"/>
      <c r="C24" s="163"/>
      <c r="D24" s="172"/>
      <c r="E24" s="124"/>
      <c r="F24" s="21" t="s">
        <v>25</v>
      </c>
      <c r="G24" s="87"/>
      <c r="H24" s="6">
        <f>IF(G26="SÍ",G24+TRUNC(H25/30),G24)</f>
        <v>0</v>
      </c>
      <c r="I24" s="105"/>
      <c r="J24" s="105"/>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row>
    <row r="25" spans="1:44" ht="58.15" thickBot="1" x14ac:dyDescent="0.6">
      <c r="A25" s="60"/>
      <c r="B25" s="166"/>
      <c r="C25" s="163"/>
      <c r="D25" s="172"/>
      <c r="E25" s="124"/>
      <c r="F25" s="21" t="s">
        <v>26</v>
      </c>
      <c r="G25" s="87"/>
      <c r="H25" s="7">
        <f ca="1">IF(G26="SÍ",G25+(F4-TODAY()),G25)</f>
        <v>0</v>
      </c>
      <c r="I25" s="105"/>
      <c r="J25" s="105"/>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row>
    <row r="26" spans="1:44" ht="28.9" thickBot="1" x14ac:dyDescent="0.5">
      <c r="A26" s="60"/>
      <c r="B26" s="167"/>
      <c r="C26" s="164"/>
      <c r="D26" s="173"/>
      <c r="E26" s="134"/>
      <c r="F26" s="21" t="s">
        <v>27</v>
      </c>
      <c r="G26" s="86" t="s">
        <v>11</v>
      </c>
      <c r="H26" s="18"/>
      <c r="I26" s="105"/>
      <c r="J26" s="105"/>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row>
    <row r="27" spans="1:44" ht="71.25" customHeight="1" thickBot="1" x14ac:dyDescent="0.6">
      <c r="A27" s="60"/>
      <c r="B27" s="165" t="s">
        <v>19</v>
      </c>
      <c r="C27" s="162" t="s">
        <v>21</v>
      </c>
      <c r="D27" s="171">
        <f>H27*0.75</f>
        <v>0</v>
      </c>
      <c r="E27" s="123">
        <f>MAX(0,0.0625*(H28-TRUNC(H28/12)*12))</f>
        <v>0</v>
      </c>
      <c r="F27" s="19" t="s">
        <v>24</v>
      </c>
      <c r="G27" s="87"/>
      <c r="H27" s="5">
        <f>IF(G30="SÍ",G27+TRUNC(H28/12),G27)</f>
        <v>0</v>
      </c>
      <c r="I27" s="105"/>
      <c r="J27" s="105"/>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row>
    <row r="28" spans="1:44" ht="58.15" thickBot="1" x14ac:dyDescent="0.6">
      <c r="A28" s="60"/>
      <c r="B28" s="166"/>
      <c r="C28" s="163"/>
      <c r="D28" s="172"/>
      <c r="E28" s="124"/>
      <c r="F28" s="21" t="s">
        <v>25</v>
      </c>
      <c r="G28" s="87"/>
      <c r="H28" s="6">
        <f>IF(G30="SÍ",G28+TRUNC(H29/30),G28)</f>
        <v>0</v>
      </c>
      <c r="I28" s="105"/>
      <c r="J28" s="105"/>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row>
    <row r="29" spans="1:44" ht="58.15" thickBot="1" x14ac:dyDescent="0.6">
      <c r="A29" s="60"/>
      <c r="B29" s="166"/>
      <c r="C29" s="163"/>
      <c r="D29" s="172"/>
      <c r="E29" s="124"/>
      <c r="F29" s="21" t="s">
        <v>26</v>
      </c>
      <c r="G29" s="87"/>
      <c r="H29" s="7">
        <f ca="1">IF(G30="SÍ",G29+(F4-TODAY()),G29)</f>
        <v>0</v>
      </c>
      <c r="I29" s="105"/>
      <c r="J29" s="105"/>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row>
    <row r="30" spans="1:44" ht="39.4" customHeight="1" thickBot="1" x14ac:dyDescent="0.5">
      <c r="A30" s="60"/>
      <c r="B30" s="167"/>
      <c r="C30" s="164"/>
      <c r="D30" s="173"/>
      <c r="E30" s="134"/>
      <c r="F30" s="21" t="s">
        <v>27</v>
      </c>
      <c r="G30" s="86" t="s">
        <v>11</v>
      </c>
      <c r="H30" s="18"/>
      <c r="I30" s="106"/>
      <c r="J30" s="106"/>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row>
    <row r="31" spans="1:44" ht="14.65" thickBot="1" x14ac:dyDescent="0.5">
      <c r="A31" s="60"/>
      <c r="B31" s="154" t="s">
        <v>32</v>
      </c>
      <c r="C31" s="155"/>
      <c r="D31" s="155"/>
      <c r="E31" s="155"/>
      <c r="F31" s="155"/>
      <c r="G31" s="155"/>
      <c r="H31" s="155"/>
      <c r="I31" s="156"/>
      <c r="J31" s="31">
        <f>D33</f>
        <v>0</v>
      </c>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row>
    <row r="32" spans="1:44" ht="14.65" thickBot="1" x14ac:dyDescent="0.5">
      <c r="A32" s="60"/>
      <c r="B32" s="12"/>
      <c r="C32" s="13"/>
      <c r="D32" s="142" t="s">
        <v>36</v>
      </c>
      <c r="E32" s="143"/>
      <c r="F32" s="142" t="s">
        <v>38</v>
      </c>
      <c r="G32" s="144"/>
      <c r="H32" s="180"/>
      <c r="I32" s="181"/>
      <c r="J32" s="182"/>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row>
    <row r="33" spans="1:44" ht="100.15" thickBot="1" x14ac:dyDescent="0.5">
      <c r="A33" s="60"/>
      <c r="B33" s="24">
        <v>2</v>
      </c>
      <c r="C33" s="17" t="s">
        <v>30</v>
      </c>
      <c r="D33" s="138">
        <f>IF(G33="Sí",5,0)</f>
        <v>0</v>
      </c>
      <c r="E33" s="139"/>
      <c r="F33" s="19" t="s">
        <v>58</v>
      </c>
      <c r="G33" s="86" t="s">
        <v>11</v>
      </c>
      <c r="H33" s="137" t="s">
        <v>229</v>
      </c>
      <c r="I33" s="126"/>
      <c r="J33" s="127"/>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row>
    <row r="34" spans="1:44" ht="14.65" thickBot="1" x14ac:dyDescent="0.5">
      <c r="A34" s="60"/>
      <c r="B34" s="154" t="s">
        <v>102</v>
      </c>
      <c r="C34" s="155"/>
      <c r="D34" s="155"/>
      <c r="E34" s="155"/>
      <c r="F34" s="155"/>
      <c r="G34" s="155"/>
      <c r="H34" s="155"/>
      <c r="I34" s="156"/>
      <c r="J34" s="31">
        <f>MIN(10,SUM(D37:E54))</f>
        <v>0</v>
      </c>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row>
    <row r="35" spans="1:44" ht="14.65" thickBot="1" x14ac:dyDescent="0.5">
      <c r="A35" s="60"/>
      <c r="B35" s="12"/>
      <c r="C35" s="13"/>
      <c r="D35" s="142" t="s">
        <v>36</v>
      </c>
      <c r="E35" s="144"/>
      <c r="F35" s="142" t="s">
        <v>38</v>
      </c>
      <c r="G35" s="144"/>
      <c r="H35" s="142" t="s">
        <v>37</v>
      </c>
      <c r="I35" s="143"/>
      <c r="J35" s="144"/>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row>
    <row r="36" spans="1:44" ht="28.9" thickBot="1" x14ac:dyDescent="0.5">
      <c r="A36" s="60"/>
      <c r="B36" s="25" t="s">
        <v>34</v>
      </c>
      <c r="C36" s="17" t="s">
        <v>33</v>
      </c>
      <c r="D36" s="138">
        <f>6*G36</f>
        <v>0</v>
      </c>
      <c r="E36" s="139"/>
      <c r="F36" s="27" t="s">
        <v>35</v>
      </c>
      <c r="G36" s="88"/>
      <c r="H36" s="145"/>
      <c r="I36" s="146"/>
      <c r="J36" s="147"/>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row>
    <row r="37" spans="1:44" ht="111.4" customHeight="1" thickBot="1" x14ac:dyDescent="0.5">
      <c r="A37" s="60"/>
      <c r="B37" s="25" t="s">
        <v>40</v>
      </c>
      <c r="C37" s="26" t="s">
        <v>39</v>
      </c>
      <c r="D37" s="138">
        <f>3*G37</f>
        <v>0</v>
      </c>
      <c r="E37" s="139"/>
      <c r="F37" s="19" t="s">
        <v>41</v>
      </c>
      <c r="G37" s="83"/>
      <c r="H37" s="140" t="s">
        <v>42</v>
      </c>
      <c r="I37" s="140"/>
      <c r="J37" s="141"/>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row>
    <row r="38" spans="1:44" ht="71.650000000000006" thickBot="1" x14ac:dyDescent="0.5">
      <c r="A38" s="60"/>
      <c r="B38" s="24" t="s">
        <v>50</v>
      </c>
      <c r="C38" s="17" t="s">
        <v>43</v>
      </c>
      <c r="D38" s="138">
        <f>2*G38</f>
        <v>0</v>
      </c>
      <c r="E38" s="139"/>
      <c r="F38" s="19" t="s">
        <v>60</v>
      </c>
      <c r="G38" s="83"/>
      <c r="H38" s="125" t="s">
        <v>44</v>
      </c>
      <c r="I38" s="126"/>
      <c r="J38" s="127"/>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row>
    <row r="39" spans="1:44" ht="185.65" thickBot="1" x14ac:dyDescent="0.5">
      <c r="A39" s="60"/>
      <c r="B39" s="24" t="s">
        <v>51</v>
      </c>
      <c r="C39" s="17" t="s">
        <v>45</v>
      </c>
      <c r="D39" s="138">
        <f>G39</f>
        <v>0</v>
      </c>
      <c r="E39" s="139"/>
      <c r="F39" s="19" t="s">
        <v>61</v>
      </c>
      <c r="G39" s="83"/>
      <c r="H39" s="125" t="s">
        <v>62</v>
      </c>
      <c r="I39" s="126"/>
      <c r="J39" s="127"/>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row>
    <row r="40" spans="1:44" ht="71.650000000000006" customHeight="1" thickBot="1" x14ac:dyDescent="0.5">
      <c r="A40" s="60"/>
      <c r="B40" s="165" t="s">
        <v>52</v>
      </c>
      <c r="C40" s="162" t="s">
        <v>46</v>
      </c>
      <c r="D40" s="132">
        <f>G40*2.5+G41*5</f>
        <v>0</v>
      </c>
      <c r="E40" s="123"/>
      <c r="F40" s="19" t="s">
        <v>63</v>
      </c>
      <c r="G40" s="83"/>
      <c r="H40" s="107" t="s">
        <v>47</v>
      </c>
      <c r="I40" s="128"/>
      <c r="J40" s="129"/>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row>
    <row r="41" spans="1:44" ht="28.9" thickBot="1" x14ac:dyDescent="0.5">
      <c r="A41" s="60"/>
      <c r="B41" s="167"/>
      <c r="C41" s="164"/>
      <c r="D41" s="133"/>
      <c r="E41" s="134"/>
      <c r="F41" s="19" t="s">
        <v>64</v>
      </c>
      <c r="G41" s="83"/>
      <c r="H41" s="109"/>
      <c r="I41" s="130"/>
      <c r="J41" s="131"/>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row>
    <row r="42" spans="1:44" ht="162.75" customHeight="1" thickBot="1" x14ac:dyDescent="0.5">
      <c r="A42" s="60"/>
      <c r="B42" s="24" t="s">
        <v>53</v>
      </c>
      <c r="C42" s="26" t="s">
        <v>48</v>
      </c>
      <c r="D42" s="138">
        <f>G42*3</f>
        <v>0</v>
      </c>
      <c r="E42" s="139"/>
      <c r="F42" s="22" t="s">
        <v>55</v>
      </c>
      <c r="G42" s="83"/>
      <c r="H42" s="135" t="s">
        <v>225</v>
      </c>
      <c r="I42" s="136"/>
      <c r="J42" s="104" t="s">
        <v>226</v>
      </c>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row>
    <row r="43" spans="1:44" ht="133.15" customHeight="1" thickBot="1" x14ac:dyDescent="0.5">
      <c r="A43" s="60"/>
      <c r="B43" s="24" t="s">
        <v>54</v>
      </c>
      <c r="C43" s="26" t="s">
        <v>49</v>
      </c>
      <c r="D43" s="138">
        <f>G43*3</f>
        <v>0</v>
      </c>
      <c r="E43" s="139"/>
      <c r="F43" s="28" t="s">
        <v>56</v>
      </c>
      <c r="G43" s="83"/>
      <c r="H43" s="109" t="s">
        <v>57</v>
      </c>
      <c r="I43" s="131"/>
      <c r="J43" s="106"/>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row>
    <row r="44" spans="1:44" ht="45" customHeight="1" thickBot="1" x14ac:dyDescent="0.5">
      <c r="A44" s="60"/>
      <c r="B44" s="24" t="s">
        <v>65</v>
      </c>
      <c r="C44" s="17" t="s">
        <v>66</v>
      </c>
      <c r="D44" s="138">
        <f>G44*4</f>
        <v>0</v>
      </c>
      <c r="E44" s="139"/>
      <c r="F44" s="28" t="s">
        <v>76</v>
      </c>
      <c r="G44" s="83"/>
      <c r="H44" s="107" t="s">
        <v>75</v>
      </c>
      <c r="I44" s="128"/>
      <c r="J44" s="129"/>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row>
    <row r="45" spans="1:44" ht="43.15" thickBot="1" x14ac:dyDescent="0.5">
      <c r="A45" s="60"/>
      <c r="B45" s="24" t="s">
        <v>67</v>
      </c>
      <c r="C45" s="17" t="s">
        <v>72</v>
      </c>
      <c r="D45" s="138">
        <f>G45*3</f>
        <v>0</v>
      </c>
      <c r="E45" s="139"/>
      <c r="F45" s="28" t="s">
        <v>77</v>
      </c>
      <c r="G45" s="83"/>
      <c r="H45" s="108"/>
      <c r="I45" s="183"/>
      <c r="J45" s="17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row>
    <row r="46" spans="1:44" ht="43.15" thickBot="1" x14ac:dyDescent="0.5">
      <c r="A46" s="60"/>
      <c r="B46" s="24" t="s">
        <v>68</v>
      </c>
      <c r="C46" s="17" t="s">
        <v>73</v>
      </c>
      <c r="D46" s="138">
        <f>G46*2</f>
        <v>0</v>
      </c>
      <c r="E46" s="139"/>
      <c r="F46" s="28" t="s">
        <v>78</v>
      </c>
      <c r="G46" s="83"/>
      <c r="H46" s="108"/>
      <c r="I46" s="183"/>
      <c r="J46" s="17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row>
    <row r="47" spans="1:44" ht="43.15" thickBot="1" x14ac:dyDescent="0.5">
      <c r="A47" s="60"/>
      <c r="B47" s="24" t="s">
        <v>69</v>
      </c>
      <c r="C47" s="17" t="s">
        <v>74</v>
      </c>
      <c r="D47" s="138">
        <f>G47</f>
        <v>0</v>
      </c>
      <c r="E47" s="139"/>
      <c r="F47" s="28" t="s">
        <v>79</v>
      </c>
      <c r="G47" s="83"/>
      <c r="H47" s="109"/>
      <c r="I47" s="130"/>
      <c r="J47" s="131"/>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row>
    <row r="48" spans="1:44" ht="100.15" thickBot="1" x14ac:dyDescent="0.5">
      <c r="A48" s="60"/>
      <c r="B48" s="24" t="s">
        <v>70</v>
      </c>
      <c r="C48" s="1" t="s">
        <v>80</v>
      </c>
      <c r="D48" s="138">
        <f>G48*2</f>
        <v>0</v>
      </c>
      <c r="E48" s="139"/>
      <c r="F48" s="28" t="s">
        <v>81</v>
      </c>
      <c r="G48" s="83"/>
      <c r="H48" s="125" t="s">
        <v>82</v>
      </c>
      <c r="I48" s="126"/>
      <c r="J48" s="127"/>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row>
    <row r="49" spans="1:44" ht="28.9" thickBot="1" x14ac:dyDescent="0.5">
      <c r="A49" s="60"/>
      <c r="B49" s="24" t="s">
        <v>71</v>
      </c>
      <c r="C49" s="17" t="s">
        <v>83</v>
      </c>
      <c r="D49" s="138">
        <f>G49*2</f>
        <v>0</v>
      </c>
      <c r="E49" s="139"/>
      <c r="F49" s="28" t="s">
        <v>84</v>
      </c>
      <c r="G49" s="83"/>
      <c r="H49" s="145"/>
      <c r="I49" s="146"/>
      <c r="J49" s="147"/>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row>
    <row r="50" spans="1:44" ht="14.65" thickBot="1" x14ac:dyDescent="0.5">
      <c r="A50" s="60"/>
      <c r="B50" s="154" t="s">
        <v>103</v>
      </c>
      <c r="C50" s="155"/>
      <c r="D50" s="155"/>
      <c r="E50" s="155"/>
      <c r="F50" s="155"/>
      <c r="G50" s="155"/>
      <c r="H50" s="155"/>
      <c r="I50" s="156"/>
      <c r="J50" s="31">
        <f>MIN(30,SUM(D52:E63))</f>
        <v>0</v>
      </c>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row>
    <row r="51" spans="1:44" ht="14.65" thickBot="1" x14ac:dyDescent="0.5">
      <c r="A51" s="60"/>
      <c r="B51" s="12"/>
      <c r="C51" s="13"/>
      <c r="D51" s="11" t="s">
        <v>4</v>
      </c>
      <c r="E51" s="11" t="s">
        <v>5</v>
      </c>
      <c r="F51" s="142" t="s">
        <v>38</v>
      </c>
      <c r="G51" s="144"/>
      <c r="I51" s="142" t="s">
        <v>37</v>
      </c>
      <c r="J51" s="144"/>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row>
    <row r="52" spans="1:44" ht="57.4" customHeight="1" thickBot="1" x14ac:dyDescent="0.5">
      <c r="A52" s="60"/>
      <c r="B52" s="165" t="s">
        <v>85</v>
      </c>
      <c r="C52" s="162" t="s">
        <v>88</v>
      </c>
      <c r="D52" s="171">
        <f>H52*4.5</f>
        <v>0</v>
      </c>
      <c r="E52" s="123">
        <f>0.375*(H53-TRUNC(H53/12)*12)</f>
        <v>0</v>
      </c>
      <c r="F52" s="19" t="s">
        <v>89</v>
      </c>
      <c r="G52" s="83"/>
      <c r="H52" s="5">
        <f>IF(G55="SÍ",G52+TRUNC(H53/12),G52)</f>
        <v>0</v>
      </c>
      <c r="I52" s="107" t="s">
        <v>221</v>
      </c>
      <c r="J52" s="104" t="s">
        <v>101</v>
      </c>
      <c r="K52" s="65"/>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row>
    <row r="53" spans="1:44" ht="57.4" thickBot="1" x14ac:dyDescent="0.5">
      <c r="A53" s="60"/>
      <c r="B53" s="166"/>
      <c r="C53" s="163"/>
      <c r="D53" s="172"/>
      <c r="E53" s="124"/>
      <c r="F53" s="21" t="s">
        <v>90</v>
      </c>
      <c r="G53" s="83"/>
      <c r="H53" s="6">
        <f>IF(G55="SÍ",G53+TRUNC(H54/30),G53)</f>
        <v>0</v>
      </c>
      <c r="I53" s="108"/>
      <c r="J53" s="105"/>
      <c r="K53" s="65"/>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row>
    <row r="54" spans="1:44" ht="57.4" thickBot="1" x14ac:dyDescent="0.5">
      <c r="A54" s="60"/>
      <c r="B54" s="166"/>
      <c r="C54" s="163"/>
      <c r="D54" s="172"/>
      <c r="E54" s="124"/>
      <c r="F54" s="21" t="s">
        <v>91</v>
      </c>
      <c r="G54" s="83"/>
      <c r="H54" s="7">
        <f ca="1">IF(G55="SÍ",G54+($F$4-TODAY())+1,G54)</f>
        <v>0</v>
      </c>
      <c r="I54" s="108"/>
      <c r="J54" s="105"/>
      <c r="K54" s="65"/>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row>
    <row r="55" spans="1:44" ht="28.9" thickBot="1" x14ac:dyDescent="0.5">
      <c r="A55" s="60"/>
      <c r="B55" s="167"/>
      <c r="C55" s="164"/>
      <c r="D55" s="173"/>
      <c r="E55" s="134"/>
      <c r="F55" s="19" t="s">
        <v>92</v>
      </c>
      <c r="G55" s="86" t="s">
        <v>11</v>
      </c>
      <c r="H55" s="8"/>
      <c r="I55" s="109"/>
      <c r="J55" s="105"/>
      <c r="K55" s="65"/>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row>
    <row r="56" spans="1:44" ht="142.9" customHeight="1" thickBot="1" x14ac:dyDescent="0.5">
      <c r="A56" s="60"/>
      <c r="B56" s="165" t="s">
        <v>86</v>
      </c>
      <c r="C56" s="162" t="s">
        <v>93</v>
      </c>
      <c r="D56" s="171">
        <f>H56*3</f>
        <v>0</v>
      </c>
      <c r="E56" s="123">
        <f>0.25*(H57-TRUNC(H57/12)*12)</f>
        <v>0</v>
      </c>
      <c r="F56" s="19" t="s">
        <v>89</v>
      </c>
      <c r="G56" s="83"/>
      <c r="H56" s="5">
        <f>IF(G59="SÍ",G56+TRUNC(H57/12),G56)</f>
        <v>0</v>
      </c>
      <c r="I56" s="104" t="s">
        <v>223</v>
      </c>
      <c r="J56" s="105"/>
      <c r="K56" s="65"/>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row>
    <row r="57" spans="1:44" ht="68.25" customHeight="1" thickBot="1" x14ac:dyDescent="0.5">
      <c r="A57" s="60"/>
      <c r="B57" s="166"/>
      <c r="C57" s="163"/>
      <c r="D57" s="172"/>
      <c r="E57" s="124"/>
      <c r="F57" s="19" t="s">
        <v>90</v>
      </c>
      <c r="G57" s="83"/>
      <c r="H57" s="6">
        <f>IF(G59="SÍ",G57+TRUNC(H58/30),G57)</f>
        <v>0</v>
      </c>
      <c r="I57" s="105"/>
      <c r="J57" s="105"/>
      <c r="K57" s="65"/>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row>
    <row r="58" spans="1:44" ht="73.5" customHeight="1" thickBot="1" x14ac:dyDescent="0.5">
      <c r="A58" s="60"/>
      <c r="B58" s="166"/>
      <c r="C58" s="163"/>
      <c r="D58" s="172"/>
      <c r="E58" s="124"/>
      <c r="F58" s="19" t="s">
        <v>91</v>
      </c>
      <c r="G58" s="83"/>
      <c r="H58" s="7">
        <f ca="1">IF(G59="SÍ",G58+($F$4-TODAY())+1,G58)</f>
        <v>0</v>
      </c>
      <c r="I58" s="105"/>
      <c r="J58" s="105"/>
      <c r="K58" s="65"/>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row>
    <row r="59" spans="1:44" ht="63" customHeight="1" thickBot="1" x14ac:dyDescent="0.5">
      <c r="A59" s="60"/>
      <c r="B59" s="167"/>
      <c r="C59" s="164"/>
      <c r="D59" s="173"/>
      <c r="E59" s="134"/>
      <c r="F59" s="19" t="s">
        <v>95</v>
      </c>
      <c r="G59" s="86" t="s">
        <v>11</v>
      </c>
      <c r="H59" s="8"/>
      <c r="I59" s="106"/>
      <c r="J59" s="105"/>
      <c r="K59" s="65"/>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row>
    <row r="60" spans="1:44" ht="75.400000000000006" customHeight="1" thickBot="1" x14ac:dyDescent="0.5">
      <c r="A60" s="60"/>
      <c r="B60" s="165" t="s">
        <v>87</v>
      </c>
      <c r="C60" s="162" t="s">
        <v>94</v>
      </c>
      <c r="D60" s="171">
        <f>MIN(10,H60*1.5)</f>
        <v>0</v>
      </c>
      <c r="E60" s="123">
        <f>MIN(0.125*(H61-TRUNC(H61/12)*12),10-D60)</f>
        <v>0</v>
      </c>
      <c r="F60" s="19" t="s">
        <v>96</v>
      </c>
      <c r="G60" s="83"/>
      <c r="H60" s="5">
        <f>IF(G63="SÍ",G60+TRUNC(H61/12),G60)</f>
        <v>0</v>
      </c>
      <c r="I60" s="104" t="s">
        <v>222</v>
      </c>
      <c r="J60" s="105"/>
      <c r="K60" s="65"/>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row>
    <row r="61" spans="1:44" ht="77.25" customHeight="1" thickBot="1" x14ac:dyDescent="0.5">
      <c r="A61" s="60"/>
      <c r="B61" s="166"/>
      <c r="C61" s="163"/>
      <c r="D61" s="172"/>
      <c r="E61" s="124"/>
      <c r="F61" s="19" t="s">
        <v>97</v>
      </c>
      <c r="G61" s="83"/>
      <c r="H61" s="6">
        <f>IF(G63="SÍ",G61+TRUNC(H62/30),G61)</f>
        <v>0</v>
      </c>
      <c r="I61" s="105"/>
      <c r="J61" s="105"/>
      <c r="K61" s="65"/>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row>
    <row r="62" spans="1:44" ht="75.75" customHeight="1" thickBot="1" x14ac:dyDescent="0.5">
      <c r="A62" s="60"/>
      <c r="B62" s="166"/>
      <c r="C62" s="163"/>
      <c r="D62" s="172"/>
      <c r="E62" s="124"/>
      <c r="F62" s="19" t="s">
        <v>98</v>
      </c>
      <c r="G62" s="83"/>
      <c r="H62" s="7">
        <f ca="1">IF(G63="SÍ",G62+($F$4-TODAY())+1,G62)</f>
        <v>0</v>
      </c>
      <c r="I62" s="105"/>
      <c r="J62" s="105"/>
      <c r="K62" s="65"/>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row>
    <row r="63" spans="1:44" ht="40.9" customHeight="1" thickBot="1" x14ac:dyDescent="0.5">
      <c r="A63" s="60"/>
      <c r="B63" s="167"/>
      <c r="C63" s="164"/>
      <c r="D63" s="173"/>
      <c r="E63" s="134"/>
      <c r="F63" s="90" t="s">
        <v>95</v>
      </c>
      <c r="G63" s="86" t="s">
        <v>11</v>
      </c>
      <c r="H63" s="8"/>
      <c r="I63" s="106"/>
      <c r="J63" s="106"/>
      <c r="K63" s="65"/>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row>
    <row r="64" spans="1:44" ht="14.65" thickBot="1" x14ac:dyDescent="0.5">
      <c r="A64" s="60"/>
      <c r="B64" s="154" t="s">
        <v>104</v>
      </c>
      <c r="C64" s="155"/>
      <c r="D64" s="155"/>
      <c r="E64" s="155"/>
      <c r="F64" s="155"/>
      <c r="G64" s="155"/>
      <c r="H64" s="155"/>
      <c r="I64" s="156"/>
      <c r="J64" s="31">
        <f>MIN(15,SUM(D66:E73))</f>
        <v>0</v>
      </c>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row>
    <row r="65" spans="1:44" ht="14.65" thickBot="1" x14ac:dyDescent="0.5">
      <c r="A65" s="60"/>
      <c r="B65" s="12"/>
      <c r="C65" s="13"/>
      <c r="D65" s="142" t="s">
        <v>36</v>
      </c>
      <c r="E65" s="144"/>
      <c r="F65" s="142" t="s">
        <v>38</v>
      </c>
      <c r="G65" s="144"/>
      <c r="H65" s="142" t="s">
        <v>37</v>
      </c>
      <c r="I65" s="143"/>
      <c r="J65" s="144"/>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row>
    <row r="66" spans="1:44" ht="378" customHeight="1" thickBot="1" x14ac:dyDescent="0.5">
      <c r="A66" s="60"/>
      <c r="B66" s="25" t="s">
        <v>105</v>
      </c>
      <c r="C66" s="17" t="s">
        <v>99</v>
      </c>
      <c r="D66" s="138">
        <f>MIN(9,TRUNC(G66/10)*0.1)</f>
        <v>0</v>
      </c>
      <c r="E66" s="139"/>
      <c r="F66" s="19" t="s">
        <v>100</v>
      </c>
      <c r="G66" s="83"/>
      <c r="H66" s="137" t="s">
        <v>228</v>
      </c>
      <c r="I66" s="126"/>
      <c r="J66" s="127"/>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row>
    <row r="67" spans="1:44" ht="57.4" thickBot="1" x14ac:dyDescent="0.5">
      <c r="A67" s="60"/>
      <c r="B67" s="25" t="s">
        <v>107</v>
      </c>
      <c r="C67" s="17" t="s">
        <v>106</v>
      </c>
      <c r="D67" s="138">
        <f>MIN(3,TRUNC(G67/3)*0.1)</f>
        <v>0</v>
      </c>
      <c r="E67" s="139"/>
      <c r="F67" s="19" t="s">
        <v>108</v>
      </c>
      <c r="G67" s="83"/>
      <c r="H67" s="135" t="s">
        <v>109</v>
      </c>
      <c r="I67" s="184"/>
      <c r="J67" s="136"/>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row>
    <row r="68" spans="1:44" ht="276.75" customHeight="1" thickBot="1" x14ac:dyDescent="0.5">
      <c r="A68" s="60"/>
      <c r="B68" s="25" t="s">
        <v>110</v>
      </c>
      <c r="C68" s="17" t="s">
        <v>111</v>
      </c>
      <c r="D68" s="138">
        <f>G68</f>
        <v>0</v>
      </c>
      <c r="E68" s="139"/>
      <c r="F68" s="19" t="s">
        <v>112</v>
      </c>
      <c r="G68" s="83"/>
      <c r="H68" s="137" t="s">
        <v>113</v>
      </c>
      <c r="I68" s="140"/>
      <c r="J68" s="141"/>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row>
    <row r="69" spans="1:44" ht="57.4" thickBot="1" x14ac:dyDescent="0.5">
      <c r="A69" s="60"/>
      <c r="B69" s="25" t="s">
        <v>123</v>
      </c>
      <c r="C69" s="17" t="s">
        <v>114</v>
      </c>
      <c r="D69" s="138">
        <f>IF(G69="Ninguno",0,IF(G69="A1",0.5,IF(G69="A2",1,IF(G69="b1",1.5,IF(G69="b2",2,IF(G69="c1",2.5,IF(G69="c2",3,0)))))))</f>
        <v>0</v>
      </c>
      <c r="E69" s="139"/>
      <c r="F69" s="19" t="s">
        <v>121</v>
      </c>
      <c r="G69" s="83"/>
      <c r="H69" s="137"/>
      <c r="I69" s="140"/>
      <c r="J69" s="141"/>
      <c r="K69" s="40" t="s">
        <v>122</v>
      </c>
      <c r="L69" s="40" t="s">
        <v>115</v>
      </c>
      <c r="M69" s="40" t="s">
        <v>116</v>
      </c>
      <c r="N69" s="40" t="s">
        <v>117</v>
      </c>
      <c r="O69" s="40" t="s">
        <v>118</v>
      </c>
      <c r="P69" s="40" t="s">
        <v>119</v>
      </c>
      <c r="Q69" s="40" t="s">
        <v>120</v>
      </c>
      <c r="R69" s="4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row>
    <row r="70" spans="1:44" ht="57.4" thickBot="1" x14ac:dyDescent="0.5">
      <c r="A70" s="60"/>
      <c r="B70" s="165" t="s">
        <v>124</v>
      </c>
      <c r="C70" s="17" t="s">
        <v>125</v>
      </c>
      <c r="D70" s="138">
        <f>G70*4</f>
        <v>0</v>
      </c>
      <c r="E70" s="139"/>
      <c r="F70" s="28" t="s">
        <v>129</v>
      </c>
      <c r="G70" s="83"/>
      <c r="H70" s="107" t="s">
        <v>133</v>
      </c>
      <c r="I70" s="128"/>
      <c r="J70" s="129"/>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row>
    <row r="71" spans="1:44" ht="57.4" thickBot="1" x14ac:dyDescent="0.5">
      <c r="A71" s="60"/>
      <c r="B71" s="166"/>
      <c r="C71" s="17" t="s">
        <v>126</v>
      </c>
      <c r="D71" s="138">
        <f>G71*3</f>
        <v>0</v>
      </c>
      <c r="E71" s="139"/>
      <c r="F71" s="28" t="s">
        <v>130</v>
      </c>
      <c r="G71" s="83"/>
      <c r="H71" s="108"/>
      <c r="I71" s="183"/>
      <c r="J71" s="17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row>
    <row r="72" spans="1:44" ht="57.4" thickBot="1" x14ac:dyDescent="0.5">
      <c r="A72" s="60"/>
      <c r="B72" s="166"/>
      <c r="C72" s="17" t="s">
        <v>127</v>
      </c>
      <c r="D72" s="138">
        <f>G72*2</f>
        <v>0</v>
      </c>
      <c r="E72" s="139"/>
      <c r="F72" s="28" t="s">
        <v>131</v>
      </c>
      <c r="G72" s="83"/>
      <c r="H72" s="108"/>
      <c r="I72" s="183"/>
      <c r="J72" s="17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row>
    <row r="73" spans="1:44" ht="57.4" thickBot="1" x14ac:dyDescent="0.5">
      <c r="A73" s="60"/>
      <c r="B73" s="167"/>
      <c r="C73" s="17" t="s">
        <v>128</v>
      </c>
      <c r="D73" s="138">
        <f>G73</f>
        <v>0</v>
      </c>
      <c r="E73" s="139"/>
      <c r="F73" s="28" t="s">
        <v>132</v>
      </c>
      <c r="G73" s="83"/>
      <c r="H73" s="109"/>
      <c r="I73" s="130"/>
      <c r="J73" s="131"/>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row>
    <row r="74" spans="1:44" ht="14.65" thickBot="1" x14ac:dyDescent="0.5">
      <c r="A74" s="60"/>
      <c r="B74" s="154" t="s">
        <v>134</v>
      </c>
      <c r="C74" s="155"/>
      <c r="D74" s="155"/>
      <c r="E74" s="155"/>
      <c r="F74" s="155"/>
      <c r="G74" s="155"/>
      <c r="H74" s="155"/>
      <c r="I74" s="156"/>
      <c r="J74" s="30">
        <f>MIN(15,MIN(8,SUM(D76:E84))+MIN(2.5,SUM(D85:E91))+MIN(2.5,SUM(D92:E118))+D120+E120+D124+D125+D126)</f>
        <v>0</v>
      </c>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row>
    <row r="75" spans="1:44" ht="14.65" thickBot="1" x14ac:dyDescent="0.5">
      <c r="A75" s="60"/>
      <c r="B75" s="12"/>
      <c r="C75" s="13"/>
      <c r="D75" s="142" t="s">
        <v>36</v>
      </c>
      <c r="E75" s="144"/>
      <c r="F75" s="142" t="s">
        <v>38</v>
      </c>
      <c r="G75" s="144"/>
      <c r="H75" s="142" t="s">
        <v>37</v>
      </c>
      <c r="I75" s="143"/>
      <c r="J75" s="144"/>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row>
    <row r="76" spans="1:44" ht="26.25" customHeight="1" thickBot="1" x14ac:dyDescent="0.5">
      <c r="A76" s="60"/>
      <c r="B76" s="165" t="s">
        <v>135</v>
      </c>
      <c r="C76" s="162" t="s">
        <v>136</v>
      </c>
      <c r="D76" s="138">
        <f>G76</f>
        <v>0</v>
      </c>
      <c r="E76" s="139"/>
      <c r="F76" s="28" t="s">
        <v>143</v>
      </c>
      <c r="G76" s="83"/>
      <c r="H76" s="185" t="s">
        <v>148</v>
      </c>
      <c r="I76" s="186"/>
      <c r="J76" s="187"/>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row>
    <row r="77" spans="1:44" ht="23.65" thickBot="1" x14ac:dyDescent="0.5">
      <c r="A77" s="60"/>
      <c r="B77" s="166"/>
      <c r="C77" s="163"/>
      <c r="D77" s="138">
        <f>G77*0.5</f>
        <v>0</v>
      </c>
      <c r="E77" s="139"/>
      <c r="F77" s="28" t="s">
        <v>144</v>
      </c>
      <c r="G77" s="83"/>
      <c r="H77" s="188"/>
      <c r="I77" s="189"/>
      <c r="J77" s="19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row>
    <row r="78" spans="1:44" ht="23.65" thickBot="1" x14ac:dyDescent="0.5">
      <c r="A78" s="60"/>
      <c r="B78" s="166"/>
      <c r="C78" s="163"/>
      <c r="D78" s="138">
        <f>G78*0.4</f>
        <v>0</v>
      </c>
      <c r="E78" s="139"/>
      <c r="F78" s="28" t="s">
        <v>137</v>
      </c>
      <c r="G78" s="83"/>
      <c r="H78" s="188"/>
      <c r="I78" s="189"/>
      <c r="J78" s="19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row>
    <row r="79" spans="1:44" ht="23.65" thickBot="1" x14ac:dyDescent="0.5">
      <c r="A79" s="60"/>
      <c r="B79" s="166"/>
      <c r="C79" s="163"/>
      <c r="D79" s="138">
        <f>G79*0.3</f>
        <v>0</v>
      </c>
      <c r="E79" s="139"/>
      <c r="F79" s="28" t="s">
        <v>138</v>
      </c>
      <c r="G79" s="83"/>
      <c r="H79" s="188"/>
      <c r="I79" s="189"/>
      <c r="J79" s="19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row>
    <row r="80" spans="1:44" ht="23.65" thickBot="1" x14ac:dyDescent="0.5">
      <c r="A80" s="60"/>
      <c r="B80" s="166"/>
      <c r="C80" s="163"/>
      <c r="D80" s="138">
        <f>G80*0.2</f>
        <v>0</v>
      </c>
      <c r="E80" s="139"/>
      <c r="F80" s="28" t="s">
        <v>139</v>
      </c>
      <c r="G80" s="83"/>
      <c r="H80" s="188"/>
      <c r="I80" s="189"/>
      <c r="J80" s="19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row>
    <row r="81" spans="1:44" ht="23.65" thickBot="1" x14ac:dyDescent="0.5">
      <c r="A81" s="60"/>
      <c r="B81" s="166"/>
      <c r="C81" s="163"/>
      <c r="D81" s="138">
        <f>G81*0.1</f>
        <v>0</v>
      </c>
      <c r="E81" s="139"/>
      <c r="F81" s="28" t="s">
        <v>140</v>
      </c>
      <c r="G81" s="83"/>
      <c r="H81" s="188"/>
      <c r="I81" s="189"/>
      <c r="J81" s="19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row>
    <row r="82" spans="1:44" ht="39.75" customHeight="1" thickBot="1" x14ac:dyDescent="0.5">
      <c r="A82" s="60"/>
      <c r="B82" s="166"/>
      <c r="C82" s="163"/>
      <c r="D82" s="138">
        <f>G82*0.2</f>
        <v>0</v>
      </c>
      <c r="E82" s="139"/>
      <c r="F82" s="28" t="s">
        <v>142</v>
      </c>
      <c r="G82" s="83"/>
      <c r="H82" s="188"/>
      <c r="I82" s="189"/>
      <c r="J82" s="19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row>
    <row r="83" spans="1:44" ht="51.4" customHeight="1" thickBot="1" x14ac:dyDescent="0.5">
      <c r="A83" s="60"/>
      <c r="B83" s="166"/>
      <c r="C83" s="163"/>
      <c r="D83" s="138">
        <f>G83*0.1</f>
        <v>0</v>
      </c>
      <c r="E83" s="139"/>
      <c r="F83" s="28" t="s">
        <v>141</v>
      </c>
      <c r="G83" s="83"/>
      <c r="H83" s="188"/>
      <c r="I83" s="189"/>
      <c r="J83" s="19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row>
    <row r="84" spans="1:44" ht="56.25" customHeight="1" thickBot="1" x14ac:dyDescent="0.5">
      <c r="A84" s="60"/>
      <c r="B84" s="167"/>
      <c r="C84" s="164"/>
      <c r="D84" s="138">
        <f>G84*0.05</f>
        <v>0</v>
      </c>
      <c r="E84" s="139"/>
      <c r="F84" s="28" t="s">
        <v>145</v>
      </c>
      <c r="G84" s="83"/>
      <c r="H84" s="191"/>
      <c r="I84" s="192"/>
      <c r="J84" s="193"/>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row>
    <row r="85" spans="1:44" ht="23.65" thickBot="1" x14ac:dyDescent="0.5">
      <c r="A85" s="60"/>
      <c r="B85" s="165" t="s">
        <v>146</v>
      </c>
      <c r="C85" s="162" t="s">
        <v>147</v>
      </c>
      <c r="D85" s="138">
        <f>G85*1.5</f>
        <v>0</v>
      </c>
      <c r="E85" s="139"/>
      <c r="F85" s="28" t="s">
        <v>150</v>
      </c>
      <c r="G85" s="83"/>
      <c r="H85" s="107" t="s">
        <v>155</v>
      </c>
      <c r="I85" s="128"/>
      <c r="J85" s="129"/>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row>
    <row r="86" spans="1:44" ht="23.65" thickBot="1" x14ac:dyDescent="0.5">
      <c r="A86" s="60"/>
      <c r="B86" s="166"/>
      <c r="C86" s="163"/>
      <c r="D86" s="138">
        <f>G86*1.25</f>
        <v>0</v>
      </c>
      <c r="E86" s="139"/>
      <c r="F86" s="28" t="s">
        <v>149</v>
      </c>
      <c r="G86" s="83"/>
      <c r="H86" s="108"/>
      <c r="I86" s="183"/>
      <c r="J86" s="17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row>
    <row r="87" spans="1:44" ht="23.65" thickBot="1" x14ac:dyDescent="0.5">
      <c r="A87" s="60"/>
      <c r="B87" s="166"/>
      <c r="C87" s="163"/>
      <c r="D87" s="138">
        <f>G87</f>
        <v>0</v>
      </c>
      <c r="E87" s="139"/>
      <c r="F87" s="28" t="s">
        <v>151</v>
      </c>
      <c r="G87" s="83"/>
      <c r="H87" s="108"/>
      <c r="I87" s="183"/>
      <c r="J87" s="17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row>
    <row r="88" spans="1:44" ht="23.65" thickBot="1" x14ac:dyDescent="0.5">
      <c r="A88" s="60"/>
      <c r="B88" s="166"/>
      <c r="C88" s="163"/>
      <c r="D88" s="138">
        <f>G88</f>
        <v>0</v>
      </c>
      <c r="E88" s="139"/>
      <c r="F88" s="28" t="s">
        <v>152</v>
      </c>
      <c r="G88" s="83"/>
      <c r="H88" s="108"/>
      <c r="I88" s="183"/>
      <c r="J88" s="17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row>
    <row r="89" spans="1:44" ht="23.65" thickBot="1" x14ac:dyDescent="0.5">
      <c r="A89" s="60"/>
      <c r="B89" s="166"/>
      <c r="C89" s="163"/>
      <c r="D89" s="138">
        <f>G89*0.75</f>
        <v>0</v>
      </c>
      <c r="E89" s="139"/>
      <c r="F89" s="28" t="s">
        <v>153</v>
      </c>
      <c r="G89" s="83"/>
      <c r="H89" s="108"/>
      <c r="I89" s="183"/>
      <c r="J89" s="17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row>
    <row r="90" spans="1:44" ht="23.65" thickBot="1" x14ac:dyDescent="0.5">
      <c r="A90" s="60"/>
      <c r="B90" s="166"/>
      <c r="C90" s="163"/>
      <c r="D90" s="138">
        <f>G90*0.5</f>
        <v>0</v>
      </c>
      <c r="E90" s="139"/>
      <c r="F90" s="28" t="s">
        <v>154</v>
      </c>
      <c r="G90" s="83"/>
      <c r="H90" s="108"/>
      <c r="I90" s="183"/>
      <c r="J90" s="17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row>
    <row r="91" spans="1:44" ht="28.9" thickBot="1" x14ac:dyDescent="0.5">
      <c r="A91" s="60"/>
      <c r="B91" s="167"/>
      <c r="C91" s="164"/>
      <c r="D91" s="138">
        <f>G91*0.25</f>
        <v>0</v>
      </c>
      <c r="E91" s="139"/>
      <c r="F91" s="28" t="s">
        <v>239</v>
      </c>
      <c r="G91" s="83"/>
      <c r="H91" s="109"/>
      <c r="I91" s="130"/>
      <c r="J91" s="131"/>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row>
    <row r="92" spans="1:44" ht="29.25" customHeight="1" thickBot="1" x14ac:dyDescent="0.5">
      <c r="A92" s="60"/>
      <c r="B92" s="165" t="s">
        <v>186</v>
      </c>
      <c r="C92" s="176" t="s">
        <v>185</v>
      </c>
      <c r="D92" s="138">
        <f>G92*1.5</f>
        <v>0</v>
      </c>
      <c r="E92" s="139"/>
      <c r="F92" s="28" t="s">
        <v>156</v>
      </c>
      <c r="G92" s="83"/>
      <c r="H92" s="112"/>
      <c r="I92" s="113"/>
      <c r="J92" s="114"/>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row>
    <row r="93" spans="1:44" ht="34.9" customHeight="1" thickBot="1" x14ac:dyDescent="0.5">
      <c r="A93" s="60"/>
      <c r="B93" s="166"/>
      <c r="C93" s="177"/>
      <c r="D93" s="138">
        <f>G93*1.25</f>
        <v>0</v>
      </c>
      <c r="E93" s="139"/>
      <c r="F93" s="28" t="s">
        <v>157</v>
      </c>
      <c r="G93" s="83"/>
      <c r="H93" s="115"/>
      <c r="I93" s="116"/>
      <c r="J93" s="117"/>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row>
    <row r="94" spans="1:44" ht="39" customHeight="1" thickBot="1" x14ac:dyDescent="0.5">
      <c r="A94" s="60"/>
      <c r="B94" s="166"/>
      <c r="C94" s="177"/>
      <c r="D94" s="138">
        <f>G94</f>
        <v>0</v>
      </c>
      <c r="E94" s="139"/>
      <c r="F94" s="28" t="s">
        <v>158</v>
      </c>
      <c r="G94" s="83"/>
      <c r="H94" s="115"/>
      <c r="I94" s="116"/>
      <c r="J94" s="117"/>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row>
    <row r="95" spans="1:44" ht="31.5" customHeight="1" thickBot="1" x14ac:dyDescent="0.5">
      <c r="A95" s="60"/>
      <c r="B95" s="166"/>
      <c r="C95" s="177"/>
      <c r="D95" s="138">
        <f>G95</f>
        <v>0</v>
      </c>
      <c r="E95" s="139"/>
      <c r="F95" s="28" t="s">
        <v>159</v>
      </c>
      <c r="G95" s="83"/>
      <c r="H95" s="115"/>
      <c r="I95" s="116"/>
      <c r="J95" s="117"/>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row>
    <row r="96" spans="1:44" ht="28.9" thickBot="1" x14ac:dyDescent="0.5">
      <c r="A96" s="60"/>
      <c r="B96" s="166"/>
      <c r="C96" s="177"/>
      <c r="D96" s="138">
        <f>G96*0.75</f>
        <v>0</v>
      </c>
      <c r="E96" s="139"/>
      <c r="F96" s="28" t="s">
        <v>160</v>
      </c>
      <c r="G96" s="83"/>
      <c r="H96" s="115"/>
      <c r="I96" s="116"/>
      <c r="J96" s="117"/>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row>
    <row r="97" spans="1:44" ht="34.9" customHeight="1" thickBot="1" x14ac:dyDescent="0.5">
      <c r="A97" s="60"/>
      <c r="B97" s="166"/>
      <c r="C97" s="177"/>
      <c r="D97" s="138">
        <f>G97*0.5</f>
        <v>0</v>
      </c>
      <c r="E97" s="139"/>
      <c r="F97" s="28" t="s">
        <v>161</v>
      </c>
      <c r="G97" s="83"/>
      <c r="H97" s="115"/>
      <c r="I97" s="116"/>
      <c r="J97" s="117"/>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row>
    <row r="98" spans="1:44" ht="57.75" customHeight="1" thickBot="1" x14ac:dyDescent="0.5">
      <c r="A98" s="60"/>
      <c r="B98" s="166"/>
      <c r="C98" s="177"/>
      <c r="D98" s="138">
        <f>G98</f>
        <v>0</v>
      </c>
      <c r="E98" s="139"/>
      <c r="F98" s="28" t="s">
        <v>170</v>
      </c>
      <c r="G98" s="83"/>
      <c r="H98" s="115"/>
      <c r="I98" s="116"/>
      <c r="J98" s="117"/>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row>
    <row r="99" spans="1:44" ht="43.15" thickBot="1" x14ac:dyDescent="0.5">
      <c r="A99" s="60"/>
      <c r="B99" s="166"/>
      <c r="C99" s="177"/>
      <c r="D99" s="138">
        <f>G99*0.5</f>
        <v>0</v>
      </c>
      <c r="E99" s="139"/>
      <c r="F99" s="28" t="s">
        <v>171</v>
      </c>
      <c r="G99" s="83"/>
      <c r="H99" s="115"/>
      <c r="I99" s="116"/>
      <c r="J99" s="117"/>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row>
    <row r="100" spans="1:44" ht="57.4" thickBot="1" x14ac:dyDescent="0.5">
      <c r="A100" s="60"/>
      <c r="B100" s="166"/>
      <c r="C100" s="177"/>
      <c r="D100" s="138">
        <f>G100*0.4</f>
        <v>0</v>
      </c>
      <c r="E100" s="139"/>
      <c r="F100" s="28" t="s">
        <v>172</v>
      </c>
      <c r="G100" s="83"/>
      <c r="H100" s="115"/>
      <c r="I100" s="116"/>
      <c r="J100" s="117"/>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row>
    <row r="101" spans="1:44" ht="57.4" thickBot="1" x14ac:dyDescent="0.5">
      <c r="A101" s="60"/>
      <c r="B101" s="166"/>
      <c r="C101" s="177"/>
      <c r="D101" s="138">
        <f>G101*0.3</f>
        <v>0</v>
      </c>
      <c r="E101" s="139"/>
      <c r="F101" s="28" t="s">
        <v>173</v>
      </c>
      <c r="G101" s="83"/>
      <c r="H101" s="115"/>
      <c r="I101" s="116"/>
      <c r="J101" s="117"/>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row>
    <row r="102" spans="1:44" ht="57.4" thickBot="1" x14ac:dyDescent="0.5">
      <c r="A102" s="60"/>
      <c r="B102" s="166"/>
      <c r="C102" s="177"/>
      <c r="D102" s="138">
        <f>G102*0.2</f>
        <v>0</v>
      </c>
      <c r="E102" s="139"/>
      <c r="F102" s="28" t="s">
        <v>174</v>
      </c>
      <c r="G102" s="83"/>
      <c r="H102" s="115"/>
      <c r="I102" s="116"/>
      <c r="J102" s="117"/>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row>
    <row r="103" spans="1:44" ht="57.4" thickBot="1" x14ac:dyDescent="0.5">
      <c r="A103" s="60"/>
      <c r="B103" s="166"/>
      <c r="C103" s="177"/>
      <c r="D103" s="138">
        <f>G103*0.1</f>
        <v>0</v>
      </c>
      <c r="E103" s="139"/>
      <c r="F103" s="28" t="s">
        <v>175</v>
      </c>
      <c r="G103" s="83"/>
      <c r="H103" s="115"/>
      <c r="I103" s="116"/>
      <c r="J103" s="117"/>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row>
    <row r="104" spans="1:44" ht="43.15" thickBot="1" x14ac:dyDescent="0.5">
      <c r="A104" s="60"/>
      <c r="B104" s="166"/>
      <c r="C104" s="177"/>
      <c r="D104" s="138">
        <f>G104</f>
        <v>0</v>
      </c>
      <c r="E104" s="139"/>
      <c r="F104" s="28" t="s">
        <v>176</v>
      </c>
      <c r="G104" s="83"/>
      <c r="H104" s="115"/>
      <c r="I104" s="116"/>
      <c r="J104" s="117"/>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row>
    <row r="105" spans="1:44" ht="43.15" thickBot="1" x14ac:dyDescent="0.5">
      <c r="A105" s="60"/>
      <c r="B105" s="166"/>
      <c r="C105" s="177"/>
      <c r="D105" s="138">
        <f>G105*0.75</f>
        <v>0</v>
      </c>
      <c r="E105" s="139"/>
      <c r="F105" s="28" t="s">
        <v>177</v>
      </c>
      <c r="G105" s="83"/>
      <c r="H105" s="115"/>
      <c r="I105" s="116"/>
      <c r="J105" s="117"/>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row>
    <row r="106" spans="1:44" ht="43.15" thickBot="1" x14ac:dyDescent="0.5">
      <c r="A106" s="60"/>
      <c r="B106" s="166"/>
      <c r="C106" s="177"/>
      <c r="D106" s="138">
        <f>G106*0.5</f>
        <v>0</v>
      </c>
      <c r="E106" s="139"/>
      <c r="F106" s="28" t="s">
        <v>178</v>
      </c>
      <c r="G106" s="83"/>
      <c r="H106" s="115"/>
      <c r="I106" s="116"/>
      <c r="J106" s="117"/>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row>
    <row r="107" spans="1:44" ht="43.15" thickBot="1" x14ac:dyDescent="0.5">
      <c r="A107" s="60"/>
      <c r="B107" s="166"/>
      <c r="C107" s="177"/>
      <c r="D107" s="138">
        <f>G107*0.5</f>
        <v>0</v>
      </c>
      <c r="E107" s="139"/>
      <c r="F107" s="28" t="s">
        <v>162</v>
      </c>
      <c r="G107" s="83"/>
      <c r="H107" s="115"/>
      <c r="I107" s="116"/>
      <c r="J107" s="117"/>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row>
    <row r="108" spans="1:44" ht="43.15" thickBot="1" x14ac:dyDescent="0.5">
      <c r="A108" s="60"/>
      <c r="B108" s="166"/>
      <c r="C108" s="177"/>
      <c r="D108" s="138">
        <f>G108*0.25</f>
        <v>0</v>
      </c>
      <c r="E108" s="139"/>
      <c r="F108" s="28" t="s">
        <v>163</v>
      </c>
      <c r="G108" s="83"/>
      <c r="H108" s="115"/>
      <c r="I108" s="116"/>
      <c r="J108" s="117"/>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row>
    <row r="109" spans="1:44" ht="43.15" thickBot="1" x14ac:dyDescent="0.5">
      <c r="A109" s="60"/>
      <c r="B109" s="166"/>
      <c r="C109" s="177"/>
      <c r="D109" s="138">
        <f>G109*0.1</f>
        <v>0</v>
      </c>
      <c r="E109" s="139"/>
      <c r="F109" s="28" t="s">
        <v>164</v>
      </c>
      <c r="G109" s="83"/>
      <c r="H109" s="115"/>
      <c r="I109" s="116"/>
      <c r="J109" s="117"/>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row>
    <row r="110" spans="1:44" ht="43.15" thickBot="1" x14ac:dyDescent="0.5">
      <c r="A110" s="60"/>
      <c r="B110" s="166"/>
      <c r="C110" s="177"/>
      <c r="D110" s="138">
        <f>G110*0.25</f>
        <v>0</v>
      </c>
      <c r="E110" s="139"/>
      <c r="F110" s="28" t="s">
        <v>165</v>
      </c>
      <c r="G110" s="83"/>
      <c r="H110" s="115"/>
      <c r="I110" s="116"/>
      <c r="J110" s="117"/>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row>
    <row r="111" spans="1:44" ht="28.9" thickBot="1" x14ac:dyDescent="0.5">
      <c r="A111" s="60"/>
      <c r="B111" s="166"/>
      <c r="C111" s="177"/>
      <c r="D111" s="138">
        <f>G111*0.1</f>
        <v>0</v>
      </c>
      <c r="E111" s="139"/>
      <c r="F111" s="28" t="s">
        <v>166</v>
      </c>
      <c r="G111" s="83"/>
      <c r="H111" s="115"/>
      <c r="I111" s="116"/>
      <c r="J111" s="117"/>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row>
    <row r="112" spans="1:44" ht="28.9" thickBot="1" x14ac:dyDescent="0.5">
      <c r="A112" s="60"/>
      <c r="B112" s="166"/>
      <c r="C112" s="177"/>
      <c r="D112" s="138">
        <f>G112*0.05</f>
        <v>0</v>
      </c>
      <c r="E112" s="139"/>
      <c r="F112" s="28" t="s">
        <v>167</v>
      </c>
      <c r="G112" s="83"/>
      <c r="H112" s="115"/>
      <c r="I112" s="116"/>
      <c r="J112" s="117"/>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row>
    <row r="113" spans="1:44" ht="28.9" thickBot="1" x14ac:dyDescent="0.5">
      <c r="A113" s="60"/>
      <c r="B113" s="166"/>
      <c r="C113" s="177"/>
      <c r="D113" s="138">
        <f>IF(G113="sí", 1,0)</f>
        <v>0</v>
      </c>
      <c r="E113" s="139"/>
      <c r="F113" s="28" t="s">
        <v>219</v>
      </c>
      <c r="G113" s="86" t="s">
        <v>11</v>
      </c>
      <c r="H113" s="115"/>
      <c r="I113" s="116"/>
      <c r="J113" s="117"/>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row>
    <row r="114" spans="1:44" ht="28.9" thickBot="1" x14ac:dyDescent="0.5">
      <c r="A114" s="60"/>
      <c r="B114" s="166"/>
      <c r="C114" s="177"/>
      <c r="D114" s="138">
        <f>IF(G114="sí", 0.5,0)</f>
        <v>0</v>
      </c>
      <c r="E114" s="139"/>
      <c r="F114" s="28" t="s">
        <v>220</v>
      </c>
      <c r="G114" s="86" t="s">
        <v>11</v>
      </c>
      <c r="H114" s="118"/>
      <c r="I114" s="119"/>
      <c r="J114" s="12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row>
    <row r="115" spans="1:44" ht="34.5" customHeight="1" thickBot="1" x14ac:dyDescent="0.5">
      <c r="A115" s="60"/>
      <c r="B115" s="166"/>
      <c r="C115" s="177"/>
      <c r="D115" s="138">
        <f>G115*0.75</f>
        <v>0</v>
      </c>
      <c r="E115" s="139"/>
      <c r="F115" s="28" t="s">
        <v>168</v>
      </c>
      <c r="G115" s="83"/>
      <c r="H115" s="149" t="s">
        <v>179</v>
      </c>
      <c r="I115" s="150"/>
      <c r="J115" s="151"/>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row>
    <row r="116" spans="1:44" ht="34.5" customHeight="1" thickBot="1" x14ac:dyDescent="0.5">
      <c r="A116" s="60"/>
      <c r="B116" s="166"/>
      <c r="C116" s="177"/>
      <c r="D116" s="138">
        <f>G116*0.75</f>
        <v>0</v>
      </c>
      <c r="E116" s="139"/>
      <c r="F116" s="28" t="s">
        <v>169</v>
      </c>
      <c r="G116" s="83"/>
      <c r="H116" s="149" t="s">
        <v>180</v>
      </c>
      <c r="I116" s="150"/>
      <c r="J116" s="151"/>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row>
    <row r="117" spans="1:44" ht="49.15" customHeight="1" thickBot="1" x14ac:dyDescent="0.5">
      <c r="A117" s="60"/>
      <c r="B117" s="166"/>
      <c r="C117" s="177"/>
      <c r="D117" s="138">
        <f>G117*0.75</f>
        <v>0</v>
      </c>
      <c r="E117" s="139"/>
      <c r="F117" s="28" t="s">
        <v>181</v>
      </c>
      <c r="G117" s="83"/>
      <c r="H117" s="149" t="s">
        <v>182</v>
      </c>
      <c r="I117" s="150"/>
      <c r="J117" s="151"/>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row>
    <row r="118" spans="1:44" ht="43.15" thickBot="1" x14ac:dyDescent="0.5">
      <c r="A118" s="60"/>
      <c r="B118" s="167"/>
      <c r="C118" s="177"/>
      <c r="D118" s="138">
        <f>G118*1.5</f>
        <v>0</v>
      </c>
      <c r="E118" s="139"/>
      <c r="F118" s="28" t="s">
        <v>183</v>
      </c>
      <c r="G118" s="83"/>
      <c r="H118" s="149" t="s">
        <v>182</v>
      </c>
      <c r="I118" s="150"/>
      <c r="J118" s="151"/>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row>
    <row r="119" spans="1:44" ht="15.75" customHeight="1" thickBot="1" x14ac:dyDescent="0.5">
      <c r="A119" s="60"/>
      <c r="B119" s="165" t="s">
        <v>187</v>
      </c>
      <c r="C119" s="162" t="s">
        <v>184</v>
      </c>
      <c r="D119" s="11" t="s">
        <v>4</v>
      </c>
      <c r="E119" s="11" t="s">
        <v>5</v>
      </c>
      <c r="F119" s="157" t="s">
        <v>188</v>
      </c>
      <c r="G119" s="159"/>
      <c r="H119" s="168">
        <f>IF(G123="SÍ",G120+TRUNC(H121/12),G120)</f>
        <v>0</v>
      </c>
      <c r="I119" s="107" t="s">
        <v>192</v>
      </c>
      <c r="J119" s="129"/>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row>
    <row r="120" spans="1:44" ht="32.65" customHeight="1" thickBot="1" x14ac:dyDescent="0.5">
      <c r="A120" s="60"/>
      <c r="B120" s="166"/>
      <c r="C120" s="163"/>
      <c r="D120" s="152">
        <f>(G119+H119)*1.5</f>
        <v>0</v>
      </c>
      <c r="E120" s="123">
        <f>0.125*(H121-TRUNC(H121/12)*12)</f>
        <v>0</v>
      </c>
      <c r="F120" s="158"/>
      <c r="G120" s="160"/>
      <c r="H120" s="169"/>
      <c r="I120" s="108"/>
      <c r="J120" s="17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row>
    <row r="121" spans="1:44" ht="49.15" customHeight="1" thickBot="1" x14ac:dyDescent="0.5">
      <c r="A121" s="60"/>
      <c r="B121" s="166"/>
      <c r="C121" s="163"/>
      <c r="D121" s="161"/>
      <c r="E121" s="124"/>
      <c r="F121" s="19" t="s">
        <v>190</v>
      </c>
      <c r="G121" s="83"/>
      <c r="H121" s="32">
        <f>IF(G123="SÍ",G121+TRUNC(H122/30),G121)</f>
        <v>0</v>
      </c>
      <c r="I121" s="108"/>
      <c r="J121" s="17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row>
    <row r="122" spans="1:44" ht="49.15" customHeight="1" thickBot="1" x14ac:dyDescent="0.5">
      <c r="A122" s="60"/>
      <c r="B122" s="166"/>
      <c r="C122" s="163"/>
      <c r="D122" s="161"/>
      <c r="E122" s="124"/>
      <c r="F122" s="19" t="s">
        <v>191</v>
      </c>
      <c r="G122" s="83"/>
      <c r="H122" s="33">
        <f ca="1">IF(G123="SÍ",G122+($F$4-DATE(YEAR(TODAY()),9,1))+1,G122)</f>
        <v>0</v>
      </c>
      <c r="I122" s="108"/>
      <c r="J122" s="17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row>
    <row r="123" spans="1:44" ht="32.65" customHeight="1" thickBot="1" x14ac:dyDescent="0.5">
      <c r="A123" s="60"/>
      <c r="B123" s="167"/>
      <c r="C123" s="164"/>
      <c r="D123" s="153"/>
      <c r="E123" s="134"/>
      <c r="F123" s="19" t="s">
        <v>189</v>
      </c>
      <c r="G123" s="86" t="s">
        <v>11</v>
      </c>
      <c r="H123" s="34"/>
      <c r="I123" s="109"/>
      <c r="J123" s="131"/>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row>
    <row r="124" spans="1:44" ht="121.5" customHeight="1" thickBot="1" x14ac:dyDescent="0.5">
      <c r="A124" s="60"/>
      <c r="B124" s="24" t="s">
        <v>196</v>
      </c>
      <c r="C124" s="17" t="s">
        <v>194</v>
      </c>
      <c r="D124" s="138">
        <f>G124*0.5</f>
        <v>0</v>
      </c>
      <c r="E124" s="139"/>
      <c r="F124" s="19" t="s">
        <v>195</v>
      </c>
      <c r="G124" s="83"/>
      <c r="H124" s="137" t="s">
        <v>193</v>
      </c>
      <c r="I124" s="140"/>
      <c r="J124" s="141"/>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row>
    <row r="125" spans="1:44" ht="250.9" customHeight="1" thickBot="1" x14ac:dyDescent="0.5">
      <c r="A125" s="60"/>
      <c r="B125" s="165" t="s">
        <v>199</v>
      </c>
      <c r="C125" s="35" t="s">
        <v>197</v>
      </c>
      <c r="D125" s="138">
        <f>G125*0.1</f>
        <v>0</v>
      </c>
      <c r="E125" s="139"/>
      <c r="F125" s="19" t="s">
        <v>200</v>
      </c>
      <c r="G125" s="83"/>
      <c r="H125" s="107" t="s">
        <v>227</v>
      </c>
      <c r="I125" s="128"/>
      <c r="J125" s="129"/>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c r="AQ125" s="60"/>
      <c r="AR125" s="60"/>
    </row>
    <row r="126" spans="1:44" ht="163.15" customHeight="1" thickBot="1" x14ac:dyDescent="0.5">
      <c r="A126" s="60"/>
      <c r="B126" s="167"/>
      <c r="C126" s="17" t="s">
        <v>198</v>
      </c>
      <c r="D126" s="138">
        <f>G126*0.2</f>
        <v>0</v>
      </c>
      <c r="E126" s="139"/>
      <c r="F126" s="19" t="s">
        <v>201</v>
      </c>
      <c r="G126" s="83"/>
      <c r="H126" s="109"/>
      <c r="I126" s="130"/>
      <c r="J126" s="131"/>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row>
    <row r="127" spans="1:44" ht="14.25" customHeight="1" x14ac:dyDescent="0.45">
      <c r="A127" s="60"/>
      <c r="B127" s="66"/>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row>
    <row r="128" spans="1:44" ht="14.25" customHeight="1" x14ac:dyDescent="0.45">
      <c r="A128" s="60"/>
      <c r="B128" s="66"/>
      <c r="C128" s="60"/>
      <c r="D128" s="60"/>
      <c r="E128" s="60"/>
      <c r="F128" s="60"/>
      <c r="G128" s="60"/>
      <c r="H128" s="64"/>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row>
    <row r="129" spans="1:44" ht="14.25" customHeight="1" x14ac:dyDescent="0.55000000000000004">
      <c r="A129" s="60"/>
      <c r="B129" s="61"/>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row>
    <row r="130" spans="1:44" ht="14.25" customHeight="1" x14ac:dyDescent="0.55000000000000004">
      <c r="A130" s="60"/>
      <c r="B130" s="61"/>
      <c r="C130" s="60"/>
      <c r="D130" s="60"/>
      <c r="E130" s="148"/>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row>
    <row r="131" spans="1:44" ht="14.25" customHeight="1" x14ac:dyDescent="0.55000000000000004">
      <c r="A131" s="60"/>
      <c r="B131" s="61"/>
      <c r="C131" s="60"/>
      <c r="D131" s="60"/>
      <c r="E131" s="148"/>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row>
    <row r="132" spans="1:44" ht="14.25" customHeight="1" x14ac:dyDescent="0.55000000000000004">
      <c r="A132" s="60"/>
      <c r="B132" s="61"/>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row>
    <row r="133" spans="1:44" ht="14.25" customHeight="1" x14ac:dyDescent="0.55000000000000004">
      <c r="A133" s="60"/>
      <c r="B133" s="61"/>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row>
    <row r="134" spans="1:44" ht="14.25" customHeight="1" x14ac:dyDescent="0.55000000000000004">
      <c r="A134" s="60"/>
      <c r="B134" s="61"/>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row>
    <row r="135" spans="1:44" ht="14.25" customHeight="1" x14ac:dyDescent="0.55000000000000004">
      <c r="A135" s="60"/>
      <c r="B135" s="61"/>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row>
    <row r="136" spans="1:44" ht="14.25" customHeight="1" x14ac:dyDescent="0.55000000000000004">
      <c r="A136" s="60"/>
      <c r="B136" s="61"/>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row>
    <row r="137" spans="1:44" ht="14.25" customHeight="1" x14ac:dyDescent="0.55000000000000004">
      <c r="A137" s="60"/>
      <c r="B137" s="61"/>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row>
    <row r="138" spans="1:44" ht="14.25" customHeight="1" x14ac:dyDescent="0.55000000000000004">
      <c r="A138" s="60"/>
      <c r="B138" s="61"/>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row>
    <row r="139" spans="1:44" ht="14.25" customHeight="1" x14ac:dyDescent="0.55000000000000004">
      <c r="A139" s="60"/>
      <c r="B139" s="61"/>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row>
    <row r="140" spans="1:44" ht="14.25" customHeight="1" x14ac:dyDescent="0.55000000000000004">
      <c r="A140" s="60"/>
      <c r="B140" s="61"/>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row>
    <row r="141" spans="1:44" ht="14.25" customHeight="1" x14ac:dyDescent="0.55000000000000004">
      <c r="A141" s="60"/>
      <c r="B141" s="61"/>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row>
    <row r="142" spans="1:44" ht="14.25" customHeight="1" x14ac:dyDescent="0.55000000000000004">
      <c r="A142" s="60"/>
      <c r="B142" s="61"/>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row>
    <row r="143" spans="1:44" ht="14.25" customHeight="1" x14ac:dyDescent="0.55000000000000004">
      <c r="A143" s="60"/>
      <c r="B143" s="61"/>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row>
    <row r="144" spans="1:44" ht="14.25" customHeight="1" x14ac:dyDescent="0.55000000000000004">
      <c r="A144" s="60"/>
      <c r="B144" s="61"/>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row>
    <row r="145" spans="1:44" ht="14.65" customHeight="1" x14ac:dyDescent="0.55000000000000004">
      <c r="A145" s="60"/>
      <c r="B145" s="61"/>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row>
    <row r="146" spans="1:44" ht="18" x14ac:dyDescent="0.55000000000000004">
      <c r="A146" s="60"/>
      <c r="B146" s="61"/>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row>
    <row r="147" spans="1:44" ht="18" x14ac:dyDescent="0.55000000000000004">
      <c r="A147" s="60"/>
      <c r="B147" s="61"/>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row>
    <row r="148" spans="1:44" ht="18" x14ac:dyDescent="0.55000000000000004">
      <c r="A148" s="60"/>
      <c r="B148" s="61"/>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row>
    <row r="149" spans="1:44" ht="18" x14ac:dyDescent="0.55000000000000004">
      <c r="A149" s="60"/>
      <c r="B149" s="61"/>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row>
    <row r="150" spans="1:44" ht="18" x14ac:dyDescent="0.55000000000000004">
      <c r="A150" s="60"/>
      <c r="B150" s="61"/>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row>
    <row r="151" spans="1:44" ht="18" x14ac:dyDescent="0.55000000000000004">
      <c r="A151" s="60"/>
      <c r="B151" s="61"/>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row>
    <row r="152" spans="1:44" ht="18" x14ac:dyDescent="0.55000000000000004">
      <c r="A152" s="60"/>
      <c r="B152" s="61"/>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row>
    <row r="153" spans="1:44" ht="18" x14ac:dyDescent="0.55000000000000004">
      <c r="A153" s="60"/>
      <c r="B153" s="61"/>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row>
    <row r="154" spans="1:44" ht="18" x14ac:dyDescent="0.55000000000000004">
      <c r="A154" s="60"/>
      <c r="B154" s="61"/>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row>
    <row r="155" spans="1:44" x14ac:dyDescent="0.45">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row>
    <row r="156" spans="1:44" x14ac:dyDescent="0.45">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row>
    <row r="157" spans="1:44" x14ac:dyDescent="0.45">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row>
    <row r="158" spans="1:44" x14ac:dyDescent="0.45">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row>
    <row r="159" spans="1:44" x14ac:dyDescent="0.45">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row>
    <row r="160" spans="1:44" x14ac:dyDescent="0.45">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row>
    <row r="161" spans="1:44" x14ac:dyDescent="0.45">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row>
    <row r="162" spans="1:44" x14ac:dyDescent="0.45">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row>
    <row r="163" spans="1:44" x14ac:dyDescent="0.45">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row>
    <row r="164" spans="1:44" x14ac:dyDescent="0.45">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row>
    <row r="165" spans="1:44" x14ac:dyDescent="0.45">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row>
    <row r="166" spans="1:44" x14ac:dyDescent="0.45">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row>
    <row r="167" spans="1:44" x14ac:dyDescent="0.45">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row>
    <row r="168" spans="1:44" x14ac:dyDescent="0.45">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row>
    <row r="169" spans="1:44" x14ac:dyDescent="0.45">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row>
    <row r="170" spans="1:44" x14ac:dyDescent="0.45">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row>
    <row r="171" spans="1:44" x14ac:dyDescent="0.45">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row>
    <row r="172" spans="1:44" x14ac:dyDescent="0.45">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c r="AQ172" s="60"/>
      <c r="AR172" s="60"/>
    </row>
    <row r="173" spans="1:44" x14ac:dyDescent="0.45">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c r="AQ173" s="60"/>
      <c r="AR173" s="60"/>
    </row>
    <row r="174" spans="1:44" x14ac:dyDescent="0.45">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c r="AQ174" s="60"/>
      <c r="AR174" s="60"/>
    </row>
    <row r="175" spans="1:44" x14ac:dyDescent="0.45">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c r="AQ175" s="60"/>
      <c r="AR175" s="60"/>
    </row>
    <row r="176" spans="1:44" x14ac:dyDescent="0.45">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row>
    <row r="177" spans="1:44" x14ac:dyDescent="0.45">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c r="AQ177" s="60"/>
      <c r="AR177" s="60"/>
    </row>
    <row r="178" spans="1:44" x14ac:dyDescent="0.45">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c r="AQ178" s="60"/>
      <c r="AR178" s="60"/>
    </row>
    <row r="179" spans="1:44" x14ac:dyDescent="0.45">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0"/>
      <c r="AI179" s="60"/>
      <c r="AJ179" s="60"/>
      <c r="AK179" s="60"/>
      <c r="AL179" s="60"/>
      <c r="AM179" s="60"/>
      <c r="AN179" s="60"/>
      <c r="AO179" s="60"/>
      <c r="AP179" s="60"/>
      <c r="AQ179" s="60"/>
      <c r="AR179" s="60"/>
    </row>
    <row r="180" spans="1:44" x14ac:dyDescent="0.45">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0"/>
      <c r="AI180" s="60"/>
      <c r="AJ180" s="60"/>
      <c r="AK180" s="60"/>
      <c r="AL180" s="60"/>
      <c r="AM180" s="60"/>
      <c r="AN180" s="60"/>
      <c r="AO180" s="60"/>
      <c r="AP180" s="60"/>
      <c r="AQ180" s="60"/>
      <c r="AR180" s="60"/>
    </row>
    <row r="181" spans="1:44" x14ac:dyDescent="0.45">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c r="AP181" s="60"/>
      <c r="AQ181" s="60"/>
      <c r="AR181" s="60"/>
    </row>
    <row r="182" spans="1:44" x14ac:dyDescent="0.45">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c r="AP182" s="60"/>
      <c r="AQ182" s="60"/>
      <c r="AR182" s="60"/>
    </row>
    <row r="183" spans="1:44" x14ac:dyDescent="0.45">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R183" s="60"/>
    </row>
    <row r="184" spans="1:44" x14ac:dyDescent="0.45">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60"/>
      <c r="AQ184" s="60"/>
      <c r="AR184" s="60"/>
    </row>
    <row r="185" spans="1:44" x14ac:dyDescent="0.45">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0"/>
      <c r="AI185" s="60"/>
      <c r="AJ185" s="60"/>
      <c r="AK185" s="60"/>
      <c r="AL185" s="60"/>
      <c r="AM185" s="60"/>
      <c r="AN185" s="60"/>
      <c r="AO185" s="60"/>
      <c r="AP185" s="60"/>
      <c r="AQ185" s="60"/>
      <c r="AR185" s="60"/>
    </row>
    <row r="186" spans="1:44" x14ac:dyDescent="0.45">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0"/>
      <c r="AI186" s="60"/>
      <c r="AJ186" s="60"/>
      <c r="AK186" s="60"/>
      <c r="AL186" s="60"/>
      <c r="AM186" s="60"/>
      <c r="AN186" s="60"/>
      <c r="AO186" s="60"/>
      <c r="AP186" s="60"/>
      <c r="AQ186" s="60"/>
      <c r="AR186" s="60"/>
    </row>
    <row r="187" spans="1:44" x14ac:dyDescent="0.45">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c r="AQ187" s="60"/>
      <c r="AR187" s="60"/>
    </row>
    <row r="188" spans="1:44" x14ac:dyDescent="0.45">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c r="AP188" s="60"/>
      <c r="AQ188" s="60"/>
      <c r="AR188" s="60"/>
    </row>
    <row r="189" spans="1:44" x14ac:dyDescent="0.45">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c r="AM189" s="60"/>
      <c r="AN189" s="60"/>
      <c r="AO189" s="60"/>
      <c r="AP189" s="60"/>
      <c r="AQ189" s="60"/>
      <c r="AR189" s="60"/>
    </row>
    <row r="190" spans="1:44" x14ac:dyDescent="0.45">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c r="AQ190" s="60"/>
      <c r="AR190" s="60"/>
    </row>
    <row r="191" spans="1:44" x14ac:dyDescent="0.45">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c r="AP191" s="60"/>
      <c r="AQ191" s="60"/>
      <c r="AR191" s="60"/>
    </row>
    <row r="192" spans="1:44" x14ac:dyDescent="0.45">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0"/>
      <c r="AI192" s="60"/>
      <c r="AJ192" s="60"/>
      <c r="AK192" s="60"/>
      <c r="AL192" s="60"/>
      <c r="AM192" s="60"/>
      <c r="AN192" s="60"/>
      <c r="AO192" s="60"/>
      <c r="AP192" s="60"/>
      <c r="AQ192" s="60"/>
      <c r="AR192" s="60"/>
    </row>
    <row r="193" spans="1:44" x14ac:dyDescent="0.45">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c r="AQ193" s="60"/>
      <c r="AR193" s="60"/>
    </row>
    <row r="194" spans="1:44" x14ac:dyDescent="0.45">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c r="AP194" s="60"/>
      <c r="AQ194" s="60"/>
      <c r="AR194" s="60"/>
    </row>
    <row r="195" spans="1:44" x14ac:dyDescent="0.45">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0"/>
      <c r="AI195" s="60"/>
      <c r="AJ195" s="60"/>
      <c r="AK195" s="60"/>
      <c r="AL195" s="60"/>
      <c r="AM195" s="60"/>
      <c r="AN195" s="60"/>
      <c r="AO195" s="60"/>
      <c r="AP195" s="60"/>
      <c r="AQ195" s="60"/>
      <c r="AR195" s="60"/>
    </row>
    <row r="196" spans="1:44" x14ac:dyDescent="0.45">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0"/>
      <c r="AI196" s="60"/>
      <c r="AJ196" s="60"/>
      <c r="AK196" s="60"/>
      <c r="AL196" s="60"/>
      <c r="AM196" s="60"/>
      <c r="AN196" s="60"/>
      <c r="AO196" s="60"/>
      <c r="AP196" s="60"/>
      <c r="AQ196" s="60"/>
      <c r="AR196" s="60"/>
    </row>
    <row r="197" spans="1:44" x14ac:dyDescent="0.45">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c r="AP197" s="60"/>
      <c r="AQ197" s="60"/>
      <c r="AR197" s="60"/>
    </row>
    <row r="198" spans="1:44" x14ac:dyDescent="0.45">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0"/>
      <c r="AI198" s="60"/>
      <c r="AJ198" s="60"/>
      <c r="AK198" s="60"/>
      <c r="AL198" s="60"/>
      <c r="AM198" s="60"/>
      <c r="AN198" s="60"/>
      <c r="AO198" s="60"/>
      <c r="AP198" s="60"/>
      <c r="AQ198" s="60"/>
      <c r="AR198" s="60"/>
    </row>
    <row r="199" spans="1:44" x14ac:dyDescent="0.45">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c r="AA199" s="60"/>
      <c r="AB199" s="60"/>
      <c r="AC199" s="60"/>
      <c r="AD199" s="60"/>
      <c r="AE199" s="60"/>
      <c r="AF199" s="60"/>
      <c r="AG199" s="60"/>
      <c r="AH199" s="60"/>
      <c r="AI199" s="60"/>
      <c r="AJ199" s="60"/>
      <c r="AK199" s="60"/>
      <c r="AL199" s="60"/>
      <c r="AM199" s="60"/>
      <c r="AN199" s="60"/>
      <c r="AO199" s="60"/>
      <c r="AP199" s="60"/>
      <c r="AQ199" s="60"/>
      <c r="AR199" s="60"/>
    </row>
    <row r="200" spans="1:44" x14ac:dyDescent="0.45">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c r="AA200" s="60"/>
      <c r="AB200" s="60"/>
      <c r="AC200" s="60"/>
      <c r="AD200" s="60"/>
      <c r="AE200" s="60"/>
      <c r="AF200" s="60"/>
      <c r="AG200" s="60"/>
      <c r="AH200" s="60"/>
      <c r="AI200" s="60"/>
      <c r="AJ200" s="60"/>
      <c r="AK200" s="60"/>
      <c r="AL200" s="60"/>
      <c r="AM200" s="60"/>
      <c r="AN200" s="60"/>
      <c r="AO200" s="60"/>
      <c r="AP200" s="60"/>
      <c r="AQ200" s="60"/>
      <c r="AR200" s="60"/>
    </row>
    <row r="201" spans="1:44" x14ac:dyDescent="0.45">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c r="AA201" s="60"/>
      <c r="AB201" s="60"/>
      <c r="AC201" s="60"/>
      <c r="AD201" s="60"/>
      <c r="AE201" s="60"/>
      <c r="AF201" s="60"/>
      <c r="AG201" s="60"/>
      <c r="AH201" s="60"/>
      <c r="AI201" s="60"/>
      <c r="AJ201" s="60"/>
      <c r="AK201" s="60"/>
      <c r="AL201" s="60"/>
      <c r="AM201" s="60"/>
      <c r="AN201" s="60"/>
      <c r="AO201" s="60"/>
      <c r="AP201" s="60"/>
      <c r="AQ201" s="60"/>
      <c r="AR201" s="60"/>
    </row>
    <row r="202" spans="1:44" x14ac:dyDescent="0.45">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c r="AE202" s="60"/>
      <c r="AF202" s="60"/>
      <c r="AG202" s="60"/>
      <c r="AH202" s="60"/>
      <c r="AI202" s="60"/>
      <c r="AJ202" s="60"/>
      <c r="AK202" s="60"/>
      <c r="AL202" s="60"/>
      <c r="AM202" s="60"/>
      <c r="AN202" s="60"/>
      <c r="AO202" s="60"/>
      <c r="AP202" s="60"/>
      <c r="AQ202" s="60"/>
      <c r="AR202" s="60"/>
    </row>
    <row r="203" spans="1:44" x14ac:dyDescent="0.45">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0"/>
      <c r="AI203" s="60"/>
      <c r="AJ203" s="60"/>
      <c r="AK203" s="60"/>
      <c r="AL203" s="60"/>
      <c r="AM203" s="60"/>
      <c r="AN203" s="60"/>
      <c r="AO203" s="60"/>
      <c r="AP203" s="60"/>
      <c r="AQ203" s="60"/>
      <c r="AR203" s="60"/>
    </row>
    <row r="204" spans="1:44" x14ac:dyDescent="0.45">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c r="AA204" s="60"/>
      <c r="AB204" s="60"/>
      <c r="AC204" s="60"/>
      <c r="AD204" s="60"/>
      <c r="AE204" s="60"/>
      <c r="AF204" s="60"/>
      <c r="AG204" s="60"/>
      <c r="AH204" s="60"/>
      <c r="AI204" s="60"/>
      <c r="AJ204" s="60"/>
      <c r="AK204" s="60"/>
      <c r="AL204" s="60"/>
      <c r="AM204" s="60"/>
      <c r="AN204" s="60"/>
      <c r="AO204" s="60"/>
      <c r="AP204" s="60"/>
      <c r="AQ204" s="60"/>
      <c r="AR204" s="60"/>
    </row>
    <row r="205" spans="1:44" x14ac:dyDescent="0.45">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0"/>
      <c r="AI205" s="60"/>
      <c r="AJ205" s="60"/>
      <c r="AK205" s="60"/>
      <c r="AL205" s="60"/>
      <c r="AM205" s="60"/>
      <c r="AN205" s="60"/>
      <c r="AO205" s="60"/>
      <c r="AP205" s="60"/>
      <c r="AQ205" s="60"/>
      <c r="AR205" s="60"/>
    </row>
    <row r="206" spans="1:44" x14ac:dyDescent="0.45">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0"/>
      <c r="AI206" s="60"/>
      <c r="AJ206" s="60"/>
      <c r="AK206" s="60"/>
      <c r="AL206" s="60"/>
      <c r="AM206" s="60"/>
      <c r="AN206" s="60"/>
      <c r="AO206" s="60"/>
      <c r="AP206" s="60"/>
      <c r="AQ206" s="60"/>
      <c r="AR206" s="60"/>
    </row>
    <row r="207" spans="1:44" x14ac:dyDescent="0.45">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c r="AA207" s="60"/>
      <c r="AB207" s="60"/>
      <c r="AC207" s="60"/>
      <c r="AD207" s="60"/>
      <c r="AE207" s="60"/>
      <c r="AF207" s="60"/>
      <c r="AG207" s="60"/>
      <c r="AH207" s="60"/>
      <c r="AI207" s="60"/>
      <c r="AJ207" s="60"/>
      <c r="AK207" s="60"/>
      <c r="AL207" s="60"/>
      <c r="AM207" s="60"/>
      <c r="AN207" s="60"/>
      <c r="AO207" s="60"/>
      <c r="AP207" s="60"/>
      <c r="AQ207" s="60"/>
      <c r="AR207" s="60"/>
    </row>
    <row r="208" spans="1:44" x14ac:dyDescent="0.45">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0"/>
      <c r="AI208" s="60"/>
      <c r="AJ208" s="60"/>
      <c r="AK208" s="60"/>
      <c r="AL208" s="60"/>
      <c r="AM208" s="60"/>
      <c r="AN208" s="60"/>
      <c r="AO208" s="60"/>
      <c r="AP208" s="60"/>
      <c r="AQ208" s="60"/>
      <c r="AR208" s="60"/>
    </row>
    <row r="209" spans="1:44" x14ac:dyDescent="0.45">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c r="AA209" s="60"/>
      <c r="AB209" s="60"/>
      <c r="AC209" s="60"/>
      <c r="AD209" s="60"/>
      <c r="AE209" s="60"/>
      <c r="AF209" s="60"/>
      <c r="AG209" s="60"/>
      <c r="AH209" s="60"/>
      <c r="AI209" s="60"/>
      <c r="AJ209" s="60"/>
      <c r="AK209" s="60"/>
      <c r="AL209" s="60"/>
      <c r="AM209" s="60"/>
      <c r="AN209" s="60"/>
      <c r="AO209" s="60"/>
      <c r="AP209" s="60"/>
      <c r="AQ209" s="60"/>
      <c r="AR209" s="60"/>
    </row>
    <row r="210" spans="1:44" x14ac:dyDescent="0.45">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0"/>
      <c r="AI210" s="60"/>
      <c r="AJ210" s="60"/>
      <c r="AK210" s="60"/>
      <c r="AL210" s="60"/>
      <c r="AM210" s="60"/>
      <c r="AN210" s="60"/>
      <c r="AO210" s="60"/>
      <c r="AP210" s="60"/>
      <c r="AQ210" s="60"/>
      <c r="AR210" s="60"/>
    </row>
    <row r="211" spans="1:44" x14ac:dyDescent="0.45">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0"/>
      <c r="AI211" s="60"/>
      <c r="AJ211" s="60"/>
      <c r="AK211" s="60"/>
      <c r="AL211" s="60"/>
      <c r="AM211" s="60"/>
      <c r="AN211" s="60"/>
      <c r="AO211" s="60"/>
      <c r="AP211" s="60"/>
      <c r="AQ211" s="60"/>
      <c r="AR211" s="60"/>
    </row>
    <row r="212" spans="1:44" x14ac:dyDescent="0.45">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AC212" s="60"/>
      <c r="AD212" s="60"/>
      <c r="AE212" s="60"/>
      <c r="AF212" s="60"/>
      <c r="AG212" s="60"/>
      <c r="AH212" s="60"/>
      <c r="AI212" s="60"/>
      <c r="AJ212" s="60"/>
      <c r="AK212" s="60"/>
      <c r="AL212" s="60"/>
      <c r="AM212" s="60"/>
      <c r="AN212" s="60"/>
      <c r="AO212" s="60"/>
      <c r="AP212" s="60"/>
      <c r="AQ212" s="60"/>
      <c r="AR212" s="60"/>
    </row>
    <row r="213" spans="1:44" x14ac:dyDescent="0.45">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c r="AP213" s="60"/>
      <c r="AQ213" s="60"/>
      <c r="AR213" s="60"/>
    </row>
    <row r="214" spans="1:44" x14ac:dyDescent="0.45">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c r="AQ214" s="60"/>
      <c r="AR214" s="60"/>
    </row>
    <row r="215" spans="1:44" x14ac:dyDescent="0.45">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c r="AA215" s="60"/>
      <c r="AB215" s="60"/>
      <c r="AC215" s="60"/>
      <c r="AD215" s="60"/>
      <c r="AE215" s="60"/>
      <c r="AF215" s="60"/>
      <c r="AG215" s="60"/>
      <c r="AH215" s="60"/>
      <c r="AI215" s="60"/>
      <c r="AJ215" s="60"/>
      <c r="AK215" s="60"/>
      <c r="AL215" s="60"/>
      <c r="AM215" s="60"/>
      <c r="AN215" s="60"/>
      <c r="AO215" s="60"/>
      <c r="AP215" s="60"/>
      <c r="AQ215" s="60"/>
      <c r="AR215" s="60"/>
    </row>
    <row r="216" spans="1:44" x14ac:dyDescent="0.45">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row>
    <row r="217" spans="1:44" x14ac:dyDescent="0.45">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0"/>
      <c r="AI217" s="60"/>
      <c r="AJ217" s="60"/>
      <c r="AK217" s="60"/>
      <c r="AL217" s="60"/>
      <c r="AM217" s="60"/>
      <c r="AN217" s="60"/>
      <c r="AO217" s="60"/>
      <c r="AP217" s="60"/>
      <c r="AQ217" s="60"/>
      <c r="AR217" s="60"/>
    </row>
    <row r="218" spans="1:44" x14ac:dyDescent="0.45">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c r="AA218" s="60"/>
      <c r="AB218" s="60"/>
      <c r="AC218" s="60"/>
      <c r="AD218" s="60"/>
      <c r="AE218" s="60"/>
      <c r="AF218" s="60"/>
      <c r="AG218" s="60"/>
      <c r="AH218" s="60"/>
      <c r="AI218" s="60"/>
      <c r="AJ218" s="60"/>
      <c r="AK218" s="60"/>
      <c r="AL218" s="60"/>
      <c r="AM218" s="60"/>
      <c r="AN218" s="60"/>
      <c r="AO218" s="60"/>
      <c r="AP218" s="60"/>
      <c r="AQ218" s="60"/>
      <c r="AR218" s="60"/>
    </row>
    <row r="219" spans="1:44" x14ac:dyDescent="0.45">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0"/>
      <c r="AI219" s="60"/>
      <c r="AJ219" s="60"/>
      <c r="AK219" s="60"/>
      <c r="AL219" s="60"/>
      <c r="AM219" s="60"/>
      <c r="AN219" s="60"/>
      <c r="AO219" s="60"/>
      <c r="AP219" s="60"/>
      <c r="AQ219" s="60"/>
      <c r="AR219" s="60"/>
    </row>
    <row r="220" spans="1:44" x14ac:dyDescent="0.45">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0"/>
      <c r="AI220" s="60"/>
      <c r="AJ220" s="60"/>
      <c r="AK220" s="60"/>
      <c r="AL220" s="60"/>
      <c r="AM220" s="60"/>
      <c r="AN220" s="60"/>
      <c r="AO220" s="60"/>
      <c r="AP220" s="60"/>
      <c r="AQ220" s="60"/>
      <c r="AR220" s="60"/>
    </row>
    <row r="221" spans="1:44" x14ac:dyDescent="0.45">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c r="AA221" s="60"/>
      <c r="AB221" s="60"/>
      <c r="AC221" s="60"/>
      <c r="AD221" s="60"/>
      <c r="AE221" s="60"/>
      <c r="AF221" s="60"/>
      <c r="AG221" s="60"/>
      <c r="AH221" s="60"/>
      <c r="AI221" s="60"/>
      <c r="AJ221" s="60"/>
      <c r="AK221" s="60"/>
      <c r="AL221" s="60"/>
      <c r="AM221" s="60"/>
      <c r="AN221" s="60"/>
      <c r="AO221" s="60"/>
      <c r="AP221" s="60"/>
      <c r="AQ221" s="60"/>
      <c r="AR221" s="60"/>
    </row>
    <row r="222" spans="1:44" x14ac:dyDescent="0.45">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0"/>
      <c r="AI222" s="60"/>
      <c r="AJ222" s="60"/>
      <c r="AK222" s="60"/>
      <c r="AL222" s="60"/>
      <c r="AM222" s="60"/>
      <c r="AN222" s="60"/>
      <c r="AO222" s="60"/>
      <c r="AP222" s="60"/>
      <c r="AQ222" s="60"/>
      <c r="AR222" s="60"/>
    </row>
    <row r="223" spans="1:44" x14ac:dyDescent="0.45">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0"/>
      <c r="AI223" s="60"/>
      <c r="AJ223" s="60"/>
      <c r="AK223" s="60"/>
      <c r="AL223" s="60"/>
      <c r="AM223" s="60"/>
      <c r="AN223" s="60"/>
      <c r="AO223" s="60"/>
      <c r="AP223" s="60"/>
      <c r="AQ223" s="60"/>
      <c r="AR223" s="60"/>
    </row>
    <row r="224" spans="1:44" x14ac:dyDescent="0.45">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0"/>
      <c r="AI224" s="60"/>
      <c r="AJ224" s="60"/>
      <c r="AK224" s="60"/>
      <c r="AL224" s="60"/>
      <c r="AM224" s="60"/>
      <c r="AN224" s="60"/>
      <c r="AO224" s="60"/>
      <c r="AP224" s="60"/>
      <c r="AQ224" s="60"/>
      <c r="AR224" s="60"/>
    </row>
    <row r="225" spans="1:44" x14ac:dyDescent="0.45">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0"/>
      <c r="AI225" s="60"/>
      <c r="AJ225" s="60"/>
      <c r="AK225" s="60"/>
      <c r="AL225" s="60"/>
      <c r="AM225" s="60"/>
      <c r="AN225" s="60"/>
      <c r="AO225" s="60"/>
      <c r="AP225" s="60"/>
      <c r="AQ225" s="60"/>
      <c r="AR225" s="60"/>
    </row>
    <row r="226" spans="1:44" x14ac:dyDescent="0.45">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0"/>
      <c r="AI226" s="60"/>
      <c r="AJ226" s="60"/>
      <c r="AK226" s="60"/>
      <c r="AL226" s="60"/>
      <c r="AM226" s="60"/>
      <c r="AN226" s="60"/>
      <c r="AO226" s="60"/>
      <c r="AP226" s="60"/>
      <c r="AQ226" s="60"/>
      <c r="AR226" s="60"/>
    </row>
    <row r="227" spans="1:44" x14ac:dyDescent="0.45">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0"/>
      <c r="AI227" s="60"/>
      <c r="AJ227" s="60"/>
      <c r="AK227" s="60"/>
      <c r="AL227" s="60"/>
      <c r="AM227" s="60"/>
      <c r="AN227" s="60"/>
      <c r="AO227" s="60"/>
      <c r="AP227" s="60"/>
      <c r="AQ227" s="60"/>
      <c r="AR227" s="60"/>
    </row>
    <row r="228" spans="1:44" x14ac:dyDescent="0.45">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c r="AH228" s="60"/>
      <c r="AI228" s="60"/>
      <c r="AJ228" s="60"/>
      <c r="AK228" s="60"/>
      <c r="AL228" s="60"/>
      <c r="AM228" s="60"/>
      <c r="AN228" s="60"/>
      <c r="AO228" s="60"/>
      <c r="AP228" s="60"/>
      <c r="AQ228" s="60"/>
      <c r="AR228" s="60"/>
    </row>
    <row r="229" spans="1:44" x14ac:dyDescent="0.45">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0"/>
      <c r="AI229" s="60"/>
      <c r="AJ229" s="60"/>
      <c r="AK229" s="60"/>
      <c r="AL229" s="60"/>
      <c r="AM229" s="60"/>
      <c r="AN229" s="60"/>
      <c r="AO229" s="60"/>
      <c r="AP229" s="60"/>
      <c r="AQ229" s="60"/>
      <c r="AR229" s="60"/>
    </row>
    <row r="230" spans="1:44" x14ac:dyDescent="0.45">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c r="AA230" s="60"/>
      <c r="AB230" s="60"/>
      <c r="AC230" s="60"/>
      <c r="AD230" s="60"/>
      <c r="AE230" s="60"/>
      <c r="AF230" s="60"/>
      <c r="AG230" s="60"/>
      <c r="AH230" s="60"/>
      <c r="AI230" s="60"/>
      <c r="AJ230" s="60"/>
      <c r="AK230" s="60"/>
      <c r="AL230" s="60"/>
      <c r="AM230" s="60"/>
      <c r="AN230" s="60"/>
      <c r="AO230" s="60"/>
      <c r="AP230" s="60"/>
      <c r="AQ230" s="60"/>
      <c r="AR230" s="60"/>
    </row>
    <row r="231" spans="1:44" x14ac:dyDescent="0.45">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0"/>
      <c r="AI231" s="60"/>
      <c r="AJ231" s="60"/>
      <c r="AK231" s="60"/>
      <c r="AL231" s="60"/>
      <c r="AM231" s="60"/>
      <c r="AN231" s="60"/>
      <c r="AO231" s="60"/>
      <c r="AP231" s="60"/>
      <c r="AQ231" s="60"/>
      <c r="AR231" s="60"/>
    </row>
    <row r="232" spans="1:44" x14ac:dyDescent="0.45">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c r="AQ232" s="60"/>
      <c r="AR232" s="60"/>
    </row>
    <row r="233" spans="1:44" x14ac:dyDescent="0.45">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c r="AA233" s="60"/>
      <c r="AB233" s="60"/>
      <c r="AC233" s="60"/>
      <c r="AD233" s="60"/>
      <c r="AE233" s="60"/>
      <c r="AF233" s="60"/>
      <c r="AG233" s="60"/>
      <c r="AH233" s="60"/>
      <c r="AI233" s="60"/>
      <c r="AJ233" s="60"/>
      <c r="AK233" s="60"/>
      <c r="AL233" s="60"/>
      <c r="AM233" s="60"/>
      <c r="AN233" s="60"/>
      <c r="AO233" s="60"/>
      <c r="AP233" s="60"/>
      <c r="AQ233" s="60"/>
      <c r="AR233" s="60"/>
    </row>
    <row r="234" spans="1:44" x14ac:dyDescent="0.45">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0"/>
      <c r="AI234" s="60"/>
      <c r="AJ234" s="60"/>
      <c r="AK234" s="60"/>
      <c r="AL234" s="60"/>
      <c r="AM234" s="60"/>
      <c r="AN234" s="60"/>
      <c r="AO234" s="60"/>
      <c r="AP234" s="60"/>
      <c r="AQ234" s="60"/>
      <c r="AR234" s="60"/>
    </row>
    <row r="235" spans="1:44" x14ac:dyDescent="0.45">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c r="AA235" s="60"/>
      <c r="AB235" s="60"/>
      <c r="AC235" s="60"/>
      <c r="AD235" s="60"/>
      <c r="AE235" s="60"/>
      <c r="AF235" s="60"/>
      <c r="AG235" s="60"/>
      <c r="AH235" s="60"/>
      <c r="AI235" s="60"/>
      <c r="AJ235" s="60"/>
      <c r="AK235" s="60"/>
      <c r="AL235" s="60"/>
      <c r="AM235" s="60"/>
      <c r="AN235" s="60"/>
      <c r="AO235" s="60"/>
      <c r="AP235" s="60"/>
      <c r="AQ235" s="60"/>
      <c r="AR235" s="60"/>
    </row>
    <row r="236" spans="1:44" x14ac:dyDescent="0.45">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G236" s="60"/>
      <c r="AH236" s="60"/>
      <c r="AI236" s="60"/>
      <c r="AJ236" s="60"/>
      <c r="AK236" s="60"/>
      <c r="AL236" s="60"/>
      <c r="AM236" s="60"/>
      <c r="AN236" s="60"/>
      <c r="AO236" s="60"/>
      <c r="AP236" s="60"/>
      <c r="AQ236" s="60"/>
      <c r="AR236" s="60"/>
    </row>
    <row r="237" spans="1:44" x14ac:dyDescent="0.45">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c r="AA237" s="60"/>
      <c r="AB237" s="60"/>
      <c r="AC237" s="60"/>
      <c r="AD237" s="60"/>
      <c r="AE237" s="60"/>
      <c r="AF237" s="60"/>
      <c r="AG237" s="60"/>
      <c r="AH237" s="60"/>
      <c r="AI237" s="60"/>
      <c r="AJ237" s="60"/>
      <c r="AK237" s="60"/>
      <c r="AL237" s="60"/>
      <c r="AM237" s="60"/>
      <c r="AN237" s="60"/>
      <c r="AO237" s="60"/>
      <c r="AP237" s="60"/>
      <c r="AQ237" s="60"/>
      <c r="AR237" s="60"/>
    </row>
    <row r="238" spans="1:44" x14ac:dyDescent="0.45">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c r="AA238" s="60"/>
      <c r="AB238" s="60"/>
      <c r="AC238" s="60"/>
      <c r="AD238" s="60"/>
      <c r="AE238" s="60"/>
      <c r="AF238" s="60"/>
      <c r="AG238" s="60"/>
      <c r="AH238" s="60"/>
      <c r="AI238" s="60"/>
      <c r="AJ238" s="60"/>
      <c r="AK238" s="60"/>
      <c r="AL238" s="60"/>
      <c r="AM238" s="60"/>
      <c r="AN238" s="60"/>
      <c r="AO238" s="60"/>
      <c r="AP238" s="60"/>
      <c r="AQ238" s="60"/>
      <c r="AR238" s="60"/>
    </row>
    <row r="239" spans="1:44" x14ac:dyDescent="0.45">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0"/>
      <c r="AI239" s="60"/>
      <c r="AJ239" s="60"/>
      <c r="AK239" s="60"/>
      <c r="AL239" s="60"/>
      <c r="AM239" s="60"/>
      <c r="AN239" s="60"/>
      <c r="AO239" s="60"/>
      <c r="AP239" s="60"/>
      <c r="AQ239" s="60"/>
      <c r="AR239" s="60"/>
    </row>
    <row r="240" spans="1:44" x14ac:dyDescent="0.45">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c r="AA240" s="60"/>
      <c r="AB240" s="60"/>
      <c r="AC240" s="60"/>
      <c r="AD240" s="60"/>
      <c r="AE240" s="60"/>
      <c r="AF240" s="60"/>
      <c r="AG240" s="60"/>
      <c r="AH240" s="60"/>
      <c r="AI240" s="60"/>
      <c r="AJ240" s="60"/>
      <c r="AK240" s="60"/>
      <c r="AL240" s="60"/>
      <c r="AM240" s="60"/>
      <c r="AN240" s="60"/>
      <c r="AO240" s="60"/>
      <c r="AP240" s="60"/>
      <c r="AQ240" s="60"/>
      <c r="AR240" s="60"/>
    </row>
    <row r="241" spans="1:44" x14ac:dyDescent="0.45">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G241" s="60"/>
      <c r="AH241" s="60"/>
      <c r="AI241" s="60"/>
      <c r="AJ241" s="60"/>
      <c r="AK241" s="60"/>
      <c r="AL241" s="60"/>
      <c r="AM241" s="60"/>
      <c r="AN241" s="60"/>
      <c r="AO241" s="60"/>
      <c r="AP241" s="60"/>
      <c r="AQ241" s="60"/>
      <c r="AR241" s="60"/>
    </row>
    <row r="242" spans="1:44" x14ac:dyDescent="0.45">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c r="AA242" s="60"/>
      <c r="AB242" s="60"/>
      <c r="AC242" s="60"/>
      <c r="AD242" s="60"/>
      <c r="AE242" s="60"/>
      <c r="AF242" s="60"/>
      <c r="AG242" s="60"/>
      <c r="AH242" s="60"/>
      <c r="AI242" s="60"/>
      <c r="AJ242" s="60"/>
      <c r="AK242" s="60"/>
      <c r="AL242" s="60"/>
      <c r="AM242" s="60"/>
      <c r="AN242" s="60"/>
      <c r="AO242" s="60"/>
      <c r="AP242" s="60"/>
      <c r="AQ242" s="60"/>
      <c r="AR242" s="60"/>
    </row>
    <row r="243" spans="1:44" x14ac:dyDescent="0.45">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c r="AA243" s="60"/>
      <c r="AB243" s="60"/>
      <c r="AC243" s="60"/>
      <c r="AD243" s="60"/>
      <c r="AE243" s="60"/>
      <c r="AF243" s="60"/>
      <c r="AG243" s="60"/>
      <c r="AH243" s="60"/>
      <c r="AI243" s="60"/>
      <c r="AJ243" s="60"/>
      <c r="AK243" s="60"/>
      <c r="AL243" s="60"/>
      <c r="AM243" s="60"/>
      <c r="AN243" s="60"/>
      <c r="AO243" s="60"/>
      <c r="AP243" s="60"/>
      <c r="AQ243" s="60"/>
      <c r="AR243" s="60"/>
    </row>
    <row r="244" spans="1:44" x14ac:dyDescent="0.45">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c r="AQ244" s="60"/>
      <c r="AR244" s="60"/>
    </row>
    <row r="245" spans="1:44" x14ac:dyDescent="0.45">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c r="AA245" s="60"/>
      <c r="AB245" s="60"/>
      <c r="AC245" s="60"/>
      <c r="AD245" s="60"/>
      <c r="AE245" s="60"/>
      <c r="AF245" s="60"/>
      <c r="AG245" s="60"/>
      <c r="AH245" s="60"/>
      <c r="AI245" s="60"/>
      <c r="AJ245" s="60"/>
      <c r="AK245" s="60"/>
      <c r="AL245" s="60"/>
      <c r="AM245" s="60"/>
      <c r="AN245" s="60"/>
      <c r="AO245" s="60"/>
      <c r="AP245" s="60"/>
      <c r="AQ245" s="60"/>
      <c r="AR245" s="60"/>
    </row>
    <row r="246" spans="1:44" x14ac:dyDescent="0.45">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G246" s="60"/>
      <c r="AH246" s="60"/>
      <c r="AI246" s="60"/>
      <c r="AJ246" s="60"/>
      <c r="AK246" s="60"/>
      <c r="AL246" s="60"/>
      <c r="AM246" s="60"/>
      <c r="AN246" s="60"/>
      <c r="AO246" s="60"/>
      <c r="AP246" s="60"/>
      <c r="AQ246" s="60"/>
      <c r="AR246" s="60"/>
    </row>
    <row r="247" spans="1:44" x14ac:dyDescent="0.45">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c r="AH247" s="60"/>
      <c r="AI247" s="60"/>
      <c r="AJ247" s="60"/>
      <c r="AK247" s="60"/>
      <c r="AL247" s="60"/>
      <c r="AM247" s="60"/>
      <c r="AN247" s="60"/>
      <c r="AO247" s="60"/>
      <c r="AP247" s="60"/>
      <c r="AQ247" s="60"/>
      <c r="AR247" s="60"/>
    </row>
    <row r="248" spans="1:44" x14ac:dyDescent="0.45">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c r="AH248" s="60"/>
      <c r="AI248" s="60"/>
      <c r="AJ248" s="60"/>
      <c r="AK248" s="60"/>
      <c r="AL248" s="60"/>
      <c r="AM248" s="60"/>
      <c r="AN248" s="60"/>
      <c r="AO248" s="60"/>
      <c r="AP248" s="60"/>
      <c r="AQ248" s="60"/>
      <c r="AR248" s="60"/>
    </row>
    <row r="249" spans="1:44" x14ac:dyDescent="0.45">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c r="AE249" s="60"/>
      <c r="AF249" s="60"/>
      <c r="AG249" s="60"/>
      <c r="AH249" s="60"/>
      <c r="AI249" s="60"/>
      <c r="AJ249" s="60"/>
      <c r="AK249" s="60"/>
      <c r="AL249" s="60"/>
      <c r="AM249" s="60"/>
      <c r="AN249" s="60"/>
      <c r="AO249" s="60"/>
      <c r="AP249" s="60"/>
      <c r="AQ249" s="60"/>
      <c r="AR249" s="60"/>
    </row>
    <row r="250" spans="1:44" x14ac:dyDescent="0.45">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c r="AE250" s="60"/>
      <c r="AF250" s="60"/>
      <c r="AG250" s="60"/>
      <c r="AH250" s="60"/>
      <c r="AI250" s="60"/>
      <c r="AJ250" s="60"/>
      <c r="AK250" s="60"/>
      <c r="AL250" s="60"/>
      <c r="AM250" s="60"/>
      <c r="AN250" s="60"/>
      <c r="AO250" s="60"/>
      <c r="AP250" s="60"/>
      <c r="AQ250" s="60"/>
      <c r="AR250" s="60"/>
    </row>
    <row r="251" spans="1:44" x14ac:dyDescent="0.45">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c r="AA251" s="60"/>
      <c r="AB251" s="60"/>
      <c r="AC251" s="60"/>
      <c r="AD251" s="60"/>
      <c r="AE251" s="60"/>
      <c r="AF251" s="60"/>
      <c r="AG251" s="60"/>
      <c r="AH251" s="60"/>
      <c r="AI251" s="60"/>
      <c r="AJ251" s="60"/>
      <c r="AK251" s="60"/>
      <c r="AL251" s="60"/>
      <c r="AM251" s="60"/>
      <c r="AN251" s="60"/>
      <c r="AO251" s="60"/>
      <c r="AP251" s="60"/>
      <c r="AQ251" s="60"/>
      <c r="AR251" s="60"/>
    </row>
    <row r="252" spans="1:44" x14ac:dyDescent="0.45">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AC252" s="60"/>
      <c r="AD252" s="60"/>
      <c r="AE252" s="60"/>
      <c r="AF252" s="60"/>
      <c r="AG252" s="60"/>
      <c r="AH252" s="60"/>
      <c r="AI252" s="60"/>
      <c r="AJ252" s="60"/>
      <c r="AK252" s="60"/>
      <c r="AL252" s="60"/>
      <c r="AM252" s="60"/>
      <c r="AN252" s="60"/>
      <c r="AO252" s="60"/>
      <c r="AP252" s="60"/>
      <c r="AQ252" s="60"/>
      <c r="AR252" s="60"/>
    </row>
    <row r="253" spans="1:44" x14ac:dyDescent="0.45">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c r="AA253" s="60"/>
      <c r="AB253" s="60"/>
      <c r="AC253" s="60"/>
      <c r="AD253" s="60"/>
      <c r="AE253" s="60"/>
      <c r="AF253" s="60"/>
      <c r="AG253" s="60"/>
      <c r="AH253" s="60"/>
      <c r="AI253" s="60"/>
      <c r="AJ253" s="60"/>
      <c r="AK253" s="60"/>
      <c r="AL253" s="60"/>
      <c r="AM253" s="60"/>
      <c r="AN253" s="60"/>
      <c r="AO253" s="60"/>
      <c r="AP253" s="60"/>
      <c r="AQ253" s="60"/>
      <c r="AR253" s="60"/>
    </row>
    <row r="254" spans="1:44" x14ac:dyDescent="0.45">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AC254" s="60"/>
      <c r="AD254" s="60"/>
      <c r="AE254" s="60"/>
      <c r="AF254" s="60"/>
      <c r="AG254" s="60"/>
      <c r="AH254" s="60"/>
      <c r="AI254" s="60"/>
      <c r="AJ254" s="60"/>
      <c r="AK254" s="60"/>
      <c r="AL254" s="60"/>
      <c r="AM254" s="60"/>
      <c r="AN254" s="60"/>
      <c r="AO254" s="60"/>
      <c r="AP254" s="60"/>
      <c r="AQ254" s="60"/>
      <c r="AR254" s="60"/>
    </row>
    <row r="255" spans="1:44" x14ac:dyDescent="0.45">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AC255" s="60"/>
      <c r="AD255" s="60"/>
      <c r="AE255" s="60"/>
      <c r="AF255" s="60"/>
      <c r="AG255" s="60"/>
      <c r="AH255" s="60"/>
      <c r="AI255" s="60"/>
      <c r="AJ255" s="60"/>
      <c r="AK255" s="60"/>
      <c r="AL255" s="60"/>
      <c r="AM255" s="60"/>
      <c r="AN255" s="60"/>
      <c r="AO255" s="60"/>
      <c r="AP255" s="60"/>
      <c r="AQ255" s="60"/>
      <c r="AR255" s="60"/>
    </row>
    <row r="256" spans="1:44" x14ac:dyDescent="0.45">
      <c r="A256" s="60"/>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c r="AH256" s="60"/>
      <c r="AI256" s="60"/>
      <c r="AJ256" s="60"/>
      <c r="AK256" s="60"/>
      <c r="AL256" s="60"/>
      <c r="AM256" s="60"/>
      <c r="AN256" s="60"/>
      <c r="AO256" s="60"/>
      <c r="AP256" s="60"/>
      <c r="AQ256" s="60"/>
      <c r="AR256" s="60"/>
    </row>
    <row r="257" spans="1:44" x14ac:dyDescent="0.45">
      <c r="A257" s="60"/>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0"/>
      <c r="AI257" s="60"/>
      <c r="AJ257" s="60"/>
      <c r="AK257" s="60"/>
      <c r="AL257" s="60"/>
      <c r="AM257" s="60"/>
      <c r="AN257" s="60"/>
      <c r="AO257" s="60"/>
      <c r="AP257" s="60"/>
      <c r="AQ257" s="60"/>
      <c r="AR257" s="60"/>
    </row>
    <row r="258" spans="1:44" x14ac:dyDescent="0.45">
      <c r="A258" s="60"/>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c r="AA258" s="60"/>
      <c r="AB258" s="60"/>
      <c r="AC258" s="60"/>
      <c r="AD258" s="60"/>
      <c r="AE258" s="60"/>
      <c r="AF258" s="60"/>
      <c r="AG258" s="60"/>
      <c r="AH258" s="60"/>
      <c r="AI258" s="60"/>
      <c r="AJ258" s="60"/>
      <c r="AK258" s="60"/>
      <c r="AL258" s="60"/>
      <c r="AM258" s="60"/>
      <c r="AN258" s="60"/>
      <c r="AO258" s="60"/>
      <c r="AP258" s="60"/>
      <c r="AQ258" s="60"/>
      <c r="AR258" s="60"/>
    </row>
    <row r="259" spans="1:44" x14ac:dyDescent="0.45">
      <c r="A259" s="60"/>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0"/>
      <c r="AI259" s="60"/>
      <c r="AJ259" s="60"/>
      <c r="AK259" s="60"/>
      <c r="AL259" s="60"/>
      <c r="AM259" s="60"/>
      <c r="AN259" s="60"/>
      <c r="AO259" s="60"/>
      <c r="AP259" s="60"/>
      <c r="AQ259" s="60"/>
      <c r="AR259" s="60"/>
    </row>
    <row r="260" spans="1:44" x14ac:dyDescent="0.45">
      <c r="A260" s="60"/>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c r="AR260" s="60"/>
    </row>
    <row r="261" spans="1:44" x14ac:dyDescent="0.45">
      <c r="A261" s="60"/>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c r="AH261" s="60"/>
      <c r="AI261" s="60"/>
      <c r="AJ261" s="60"/>
      <c r="AK261" s="60"/>
      <c r="AL261" s="60"/>
      <c r="AM261" s="60"/>
      <c r="AN261" s="60"/>
      <c r="AO261" s="60"/>
      <c r="AP261" s="60"/>
      <c r="AQ261" s="60"/>
      <c r="AR261" s="60"/>
    </row>
    <row r="262" spans="1:44" x14ac:dyDescent="0.45">
      <c r="A262" s="60"/>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c r="AH262" s="60"/>
      <c r="AI262" s="60"/>
      <c r="AJ262" s="60"/>
      <c r="AK262" s="60"/>
      <c r="AL262" s="60"/>
      <c r="AM262" s="60"/>
      <c r="AN262" s="60"/>
      <c r="AO262" s="60"/>
      <c r="AP262" s="60"/>
      <c r="AQ262" s="60"/>
      <c r="AR262" s="60"/>
    </row>
    <row r="263" spans="1:44" x14ac:dyDescent="0.45">
      <c r="A263" s="60"/>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0"/>
      <c r="AI263" s="60"/>
      <c r="AJ263" s="60"/>
      <c r="AK263" s="60"/>
      <c r="AL263" s="60"/>
      <c r="AM263" s="60"/>
      <c r="AN263" s="60"/>
      <c r="AO263" s="60"/>
      <c r="AP263" s="60"/>
      <c r="AQ263" s="60"/>
      <c r="AR263" s="60"/>
    </row>
    <row r="264" spans="1:44" x14ac:dyDescent="0.45">
      <c r="A264" s="60"/>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60"/>
      <c r="AG264" s="60"/>
      <c r="AH264" s="60"/>
      <c r="AI264" s="60"/>
      <c r="AJ264" s="60"/>
      <c r="AK264" s="60"/>
      <c r="AL264" s="60"/>
      <c r="AM264" s="60"/>
      <c r="AN264" s="60"/>
      <c r="AO264" s="60"/>
      <c r="AP264" s="60"/>
      <c r="AQ264" s="60"/>
      <c r="AR264" s="60"/>
    </row>
    <row r="265" spans="1:44" x14ac:dyDescent="0.45">
      <c r="A265" s="60"/>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c r="AA265" s="60"/>
      <c r="AB265" s="60"/>
      <c r="AC265" s="60"/>
      <c r="AD265" s="60"/>
      <c r="AE265" s="60"/>
      <c r="AF265" s="60"/>
      <c r="AG265" s="60"/>
      <c r="AH265" s="60"/>
      <c r="AI265" s="60"/>
      <c r="AJ265" s="60"/>
      <c r="AK265" s="60"/>
      <c r="AL265" s="60"/>
      <c r="AM265" s="60"/>
      <c r="AN265" s="60"/>
      <c r="AO265" s="60"/>
      <c r="AP265" s="60"/>
      <c r="AQ265" s="60"/>
      <c r="AR265" s="60"/>
    </row>
    <row r="266" spans="1:44" x14ac:dyDescent="0.45">
      <c r="A266" s="60"/>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c r="AA266" s="60"/>
      <c r="AB266" s="60"/>
      <c r="AC266" s="60"/>
      <c r="AD266" s="60"/>
      <c r="AE266" s="60"/>
      <c r="AF266" s="60"/>
      <c r="AG266" s="60"/>
      <c r="AH266" s="60"/>
      <c r="AI266" s="60"/>
      <c r="AJ266" s="60"/>
      <c r="AK266" s="60"/>
      <c r="AL266" s="60"/>
      <c r="AM266" s="60"/>
      <c r="AN266" s="60"/>
      <c r="AO266" s="60"/>
      <c r="AP266" s="60"/>
      <c r="AQ266" s="60"/>
      <c r="AR266" s="60"/>
    </row>
    <row r="267" spans="1:44" x14ac:dyDescent="0.45">
      <c r="A267" s="60"/>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c r="AA267" s="60"/>
      <c r="AB267" s="60"/>
      <c r="AC267" s="60"/>
      <c r="AD267" s="60"/>
      <c r="AE267" s="60"/>
      <c r="AF267" s="60"/>
      <c r="AG267" s="60"/>
      <c r="AH267" s="60"/>
      <c r="AI267" s="60"/>
      <c r="AJ267" s="60"/>
      <c r="AK267" s="60"/>
      <c r="AL267" s="60"/>
      <c r="AM267" s="60"/>
      <c r="AN267" s="60"/>
      <c r="AO267" s="60"/>
      <c r="AP267" s="60"/>
      <c r="AQ267" s="60"/>
      <c r="AR267" s="60"/>
    </row>
    <row r="268" spans="1:44" x14ac:dyDescent="0.45">
      <c r="A268" s="60"/>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c r="AA268" s="60"/>
      <c r="AB268" s="60"/>
      <c r="AC268" s="60"/>
      <c r="AD268" s="60"/>
      <c r="AE268" s="60"/>
      <c r="AF268" s="60"/>
      <c r="AG268" s="60"/>
      <c r="AH268" s="60"/>
      <c r="AI268" s="60"/>
      <c r="AJ268" s="60"/>
      <c r="AK268" s="60"/>
      <c r="AL268" s="60"/>
      <c r="AM268" s="60"/>
      <c r="AN268" s="60"/>
      <c r="AO268" s="60"/>
      <c r="AP268" s="60"/>
      <c r="AQ268" s="60"/>
      <c r="AR268" s="60"/>
    </row>
    <row r="269" spans="1:44" x14ac:dyDescent="0.45">
      <c r="A269" s="60"/>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c r="AA269" s="60"/>
      <c r="AB269" s="60"/>
      <c r="AC269" s="60"/>
      <c r="AD269" s="60"/>
      <c r="AE269" s="60"/>
      <c r="AF269" s="60"/>
      <c r="AG269" s="60"/>
      <c r="AH269" s="60"/>
      <c r="AI269" s="60"/>
      <c r="AJ269" s="60"/>
      <c r="AK269" s="60"/>
      <c r="AL269" s="60"/>
      <c r="AM269" s="60"/>
      <c r="AN269" s="60"/>
      <c r="AO269" s="60"/>
      <c r="AP269" s="60"/>
      <c r="AQ269" s="60"/>
      <c r="AR269" s="60"/>
    </row>
    <row r="270" spans="1:44" x14ac:dyDescent="0.45">
      <c r="A270" s="60"/>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c r="AA270" s="60"/>
      <c r="AB270" s="60"/>
      <c r="AC270" s="60"/>
      <c r="AD270" s="60"/>
      <c r="AE270" s="60"/>
      <c r="AF270" s="60"/>
      <c r="AG270" s="60"/>
      <c r="AH270" s="60"/>
      <c r="AI270" s="60"/>
      <c r="AJ270" s="60"/>
      <c r="AK270" s="60"/>
      <c r="AL270" s="60"/>
      <c r="AM270" s="60"/>
      <c r="AN270" s="60"/>
      <c r="AO270" s="60"/>
      <c r="AP270" s="60"/>
      <c r="AQ270" s="60"/>
      <c r="AR270" s="60"/>
    </row>
    <row r="271" spans="1:44" x14ac:dyDescent="0.45">
      <c r="A271" s="60"/>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c r="AA271" s="60"/>
      <c r="AB271" s="60"/>
      <c r="AC271" s="60"/>
      <c r="AD271" s="60"/>
      <c r="AE271" s="60"/>
      <c r="AF271" s="60"/>
      <c r="AG271" s="60"/>
      <c r="AH271" s="60"/>
      <c r="AI271" s="60"/>
      <c r="AJ271" s="60"/>
      <c r="AK271" s="60"/>
      <c r="AL271" s="60"/>
      <c r="AM271" s="60"/>
      <c r="AN271" s="60"/>
      <c r="AO271" s="60"/>
      <c r="AP271" s="60"/>
      <c r="AQ271" s="60"/>
      <c r="AR271" s="60"/>
    </row>
    <row r="272" spans="1:44" x14ac:dyDescent="0.45">
      <c r="A272" s="60"/>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c r="AA272" s="60"/>
      <c r="AB272" s="60"/>
      <c r="AC272" s="60"/>
      <c r="AD272" s="60"/>
      <c r="AE272" s="60"/>
      <c r="AF272" s="60"/>
      <c r="AG272" s="60"/>
      <c r="AH272" s="60"/>
      <c r="AI272" s="60"/>
      <c r="AJ272" s="60"/>
      <c r="AK272" s="60"/>
      <c r="AL272" s="60"/>
      <c r="AM272" s="60"/>
      <c r="AN272" s="60"/>
      <c r="AO272" s="60"/>
      <c r="AP272" s="60"/>
      <c r="AQ272" s="60"/>
      <c r="AR272" s="60"/>
    </row>
    <row r="273" spans="1:44" x14ac:dyDescent="0.45">
      <c r="A273" s="60"/>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c r="AA273" s="60"/>
      <c r="AB273" s="60"/>
      <c r="AC273" s="60"/>
      <c r="AD273" s="60"/>
      <c r="AE273" s="60"/>
      <c r="AF273" s="60"/>
      <c r="AG273" s="60"/>
      <c r="AH273" s="60"/>
      <c r="AI273" s="60"/>
      <c r="AJ273" s="60"/>
      <c r="AK273" s="60"/>
      <c r="AL273" s="60"/>
      <c r="AM273" s="60"/>
      <c r="AN273" s="60"/>
      <c r="AO273" s="60"/>
      <c r="AP273" s="60"/>
      <c r="AQ273" s="60"/>
      <c r="AR273" s="60"/>
    </row>
    <row r="274" spans="1:44" x14ac:dyDescent="0.45">
      <c r="A274" s="60"/>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E274" s="60"/>
      <c r="AF274" s="60"/>
      <c r="AG274" s="60"/>
      <c r="AH274" s="60"/>
      <c r="AI274" s="60"/>
      <c r="AJ274" s="60"/>
      <c r="AK274" s="60"/>
      <c r="AL274" s="60"/>
      <c r="AM274" s="60"/>
      <c r="AN274" s="60"/>
      <c r="AO274" s="60"/>
      <c r="AP274" s="60"/>
      <c r="AQ274" s="60"/>
      <c r="AR274" s="60"/>
    </row>
    <row r="275" spans="1:44" x14ac:dyDescent="0.45">
      <c r="A275" s="60"/>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c r="AA275" s="60"/>
      <c r="AB275" s="60"/>
      <c r="AC275" s="60"/>
      <c r="AD275" s="60"/>
      <c r="AE275" s="60"/>
      <c r="AF275" s="60"/>
      <c r="AG275" s="60"/>
      <c r="AH275" s="60"/>
      <c r="AI275" s="60"/>
      <c r="AJ275" s="60"/>
      <c r="AK275" s="60"/>
      <c r="AL275" s="60"/>
      <c r="AM275" s="60"/>
      <c r="AN275" s="60"/>
      <c r="AO275" s="60"/>
      <c r="AP275" s="60"/>
      <c r="AQ275" s="60"/>
      <c r="AR275" s="60"/>
    </row>
    <row r="276" spans="1:44" x14ac:dyDescent="0.45">
      <c r="A276" s="60"/>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c r="AA276" s="60"/>
      <c r="AB276" s="60"/>
      <c r="AC276" s="60"/>
      <c r="AD276" s="60"/>
      <c r="AE276" s="60"/>
      <c r="AF276" s="60"/>
      <c r="AG276" s="60"/>
      <c r="AH276" s="60"/>
      <c r="AI276" s="60"/>
      <c r="AJ276" s="60"/>
      <c r="AK276" s="60"/>
      <c r="AL276" s="60"/>
      <c r="AM276" s="60"/>
      <c r="AN276" s="60"/>
      <c r="AO276" s="60"/>
      <c r="AP276" s="60"/>
      <c r="AQ276" s="60"/>
      <c r="AR276" s="60"/>
    </row>
    <row r="277" spans="1:44" x14ac:dyDescent="0.45">
      <c r="A277" s="60"/>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c r="AA277" s="60"/>
      <c r="AB277" s="60"/>
      <c r="AC277" s="60"/>
      <c r="AD277" s="60"/>
      <c r="AE277" s="60"/>
      <c r="AF277" s="60"/>
      <c r="AG277" s="60"/>
      <c r="AH277" s="60"/>
      <c r="AI277" s="60"/>
      <c r="AJ277" s="60"/>
      <c r="AK277" s="60"/>
      <c r="AL277" s="60"/>
      <c r="AM277" s="60"/>
      <c r="AN277" s="60"/>
      <c r="AO277" s="60"/>
      <c r="AP277" s="60"/>
      <c r="AQ277" s="60"/>
      <c r="AR277" s="60"/>
    </row>
    <row r="278" spans="1:44" x14ac:dyDescent="0.45">
      <c r="A278" s="60"/>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0"/>
      <c r="AI278" s="60"/>
      <c r="AJ278" s="60"/>
      <c r="AK278" s="60"/>
      <c r="AL278" s="60"/>
      <c r="AM278" s="60"/>
      <c r="AN278" s="60"/>
      <c r="AO278" s="60"/>
      <c r="AP278" s="60"/>
      <c r="AQ278" s="60"/>
      <c r="AR278" s="60"/>
    </row>
    <row r="279" spans="1:44" x14ac:dyDescent="0.45">
      <c r="A279" s="60"/>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c r="AA279" s="60"/>
      <c r="AB279" s="60"/>
      <c r="AC279" s="60"/>
      <c r="AD279" s="60"/>
      <c r="AE279" s="60"/>
      <c r="AF279" s="60"/>
      <c r="AG279" s="60"/>
      <c r="AH279" s="60"/>
      <c r="AI279" s="60"/>
      <c r="AJ279" s="60"/>
      <c r="AK279" s="60"/>
      <c r="AL279" s="60"/>
      <c r="AM279" s="60"/>
      <c r="AN279" s="60"/>
      <c r="AO279" s="60"/>
      <c r="AP279" s="60"/>
      <c r="AQ279" s="60"/>
      <c r="AR279" s="60"/>
    </row>
    <row r="280" spans="1:44" x14ac:dyDescent="0.45">
      <c r="A280" s="60"/>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c r="AA280" s="60"/>
      <c r="AB280" s="60"/>
      <c r="AC280" s="60"/>
      <c r="AD280" s="60"/>
      <c r="AE280" s="60"/>
      <c r="AF280" s="60"/>
      <c r="AG280" s="60"/>
      <c r="AH280" s="60"/>
      <c r="AI280" s="60"/>
      <c r="AJ280" s="60"/>
      <c r="AK280" s="60"/>
      <c r="AL280" s="60"/>
      <c r="AM280" s="60"/>
      <c r="AN280" s="60"/>
      <c r="AO280" s="60"/>
      <c r="AP280" s="60"/>
      <c r="AQ280" s="60"/>
      <c r="AR280" s="60"/>
    </row>
    <row r="281" spans="1:44" x14ac:dyDescent="0.45">
      <c r="A281" s="60"/>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c r="AA281" s="60"/>
      <c r="AB281" s="60"/>
      <c r="AC281" s="60"/>
      <c r="AD281" s="60"/>
      <c r="AE281" s="60"/>
      <c r="AF281" s="60"/>
      <c r="AG281" s="60"/>
      <c r="AH281" s="60"/>
      <c r="AI281" s="60"/>
      <c r="AJ281" s="60"/>
      <c r="AK281" s="60"/>
      <c r="AL281" s="60"/>
      <c r="AM281" s="60"/>
      <c r="AN281" s="60"/>
      <c r="AO281" s="60"/>
      <c r="AP281" s="60"/>
      <c r="AQ281" s="60"/>
      <c r="AR281" s="60"/>
    </row>
    <row r="282" spans="1:44" x14ac:dyDescent="0.45">
      <c r="A282" s="60"/>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c r="AA282" s="60"/>
      <c r="AB282" s="60"/>
      <c r="AC282" s="60"/>
      <c r="AD282" s="60"/>
      <c r="AE282" s="60"/>
      <c r="AF282" s="60"/>
      <c r="AG282" s="60"/>
      <c r="AH282" s="60"/>
      <c r="AI282" s="60"/>
      <c r="AJ282" s="60"/>
      <c r="AK282" s="60"/>
      <c r="AL282" s="60"/>
      <c r="AM282" s="60"/>
      <c r="AN282" s="60"/>
      <c r="AO282" s="60"/>
      <c r="AP282" s="60"/>
      <c r="AQ282" s="60"/>
      <c r="AR282" s="60"/>
    </row>
    <row r="283" spans="1:44" x14ac:dyDescent="0.45">
      <c r="A283" s="60"/>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c r="AA283" s="60"/>
      <c r="AB283" s="60"/>
      <c r="AC283" s="60"/>
      <c r="AD283" s="60"/>
      <c r="AE283" s="60"/>
      <c r="AF283" s="60"/>
      <c r="AG283" s="60"/>
      <c r="AH283" s="60"/>
      <c r="AI283" s="60"/>
      <c r="AJ283" s="60"/>
      <c r="AK283" s="60"/>
      <c r="AL283" s="60"/>
      <c r="AM283" s="60"/>
      <c r="AN283" s="60"/>
      <c r="AO283" s="60"/>
      <c r="AP283" s="60"/>
      <c r="AQ283" s="60"/>
      <c r="AR283" s="60"/>
    </row>
    <row r="284" spans="1:44" x14ac:dyDescent="0.45">
      <c r="A284" s="60"/>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c r="AA284" s="60"/>
      <c r="AB284" s="60"/>
      <c r="AC284" s="60"/>
      <c r="AD284" s="60"/>
      <c r="AE284" s="60"/>
      <c r="AF284" s="60"/>
      <c r="AG284" s="60"/>
      <c r="AH284" s="60"/>
      <c r="AI284" s="60"/>
      <c r="AJ284" s="60"/>
      <c r="AK284" s="60"/>
      <c r="AL284" s="60"/>
      <c r="AM284" s="60"/>
      <c r="AN284" s="60"/>
      <c r="AO284" s="60"/>
      <c r="AP284" s="60"/>
      <c r="AQ284" s="60"/>
      <c r="AR284" s="60"/>
    </row>
    <row r="285" spans="1:44" x14ac:dyDescent="0.45">
      <c r="A285" s="60"/>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c r="AA285" s="60"/>
      <c r="AB285" s="60"/>
      <c r="AC285" s="60"/>
      <c r="AD285" s="60"/>
      <c r="AE285" s="60"/>
      <c r="AF285" s="60"/>
      <c r="AG285" s="60"/>
      <c r="AH285" s="60"/>
      <c r="AI285" s="60"/>
      <c r="AJ285" s="60"/>
      <c r="AK285" s="60"/>
      <c r="AL285" s="60"/>
      <c r="AM285" s="60"/>
      <c r="AN285" s="60"/>
      <c r="AO285" s="60"/>
      <c r="AP285" s="60"/>
      <c r="AQ285" s="60"/>
      <c r="AR285" s="60"/>
    </row>
    <row r="286" spans="1:44" x14ac:dyDescent="0.45">
      <c r="A286" s="60"/>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c r="AA286" s="60"/>
      <c r="AB286" s="60"/>
      <c r="AC286" s="60"/>
      <c r="AD286" s="60"/>
      <c r="AE286" s="60"/>
      <c r="AF286" s="60"/>
      <c r="AG286" s="60"/>
      <c r="AH286" s="60"/>
      <c r="AI286" s="60"/>
      <c r="AJ286" s="60"/>
      <c r="AK286" s="60"/>
      <c r="AL286" s="60"/>
      <c r="AM286" s="60"/>
      <c r="AN286" s="60"/>
      <c r="AO286" s="60"/>
      <c r="AP286" s="60"/>
      <c r="AQ286" s="60"/>
      <c r="AR286" s="60"/>
    </row>
    <row r="287" spans="1:44" x14ac:dyDescent="0.45">
      <c r="A287" s="60"/>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c r="AA287" s="60"/>
      <c r="AB287" s="60"/>
      <c r="AC287" s="60"/>
      <c r="AD287" s="60"/>
      <c r="AE287" s="60"/>
      <c r="AF287" s="60"/>
      <c r="AG287" s="60"/>
      <c r="AH287" s="60"/>
      <c r="AI287" s="60"/>
      <c r="AJ287" s="60"/>
      <c r="AK287" s="60"/>
      <c r="AL287" s="60"/>
      <c r="AM287" s="60"/>
      <c r="AN287" s="60"/>
      <c r="AO287" s="60"/>
      <c r="AP287" s="60"/>
      <c r="AQ287" s="60"/>
      <c r="AR287" s="60"/>
    </row>
    <row r="288" spans="1:44" x14ac:dyDescent="0.45">
      <c r="A288" s="60"/>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c r="AA288" s="60"/>
      <c r="AB288" s="60"/>
      <c r="AC288" s="60"/>
      <c r="AD288" s="60"/>
      <c r="AE288" s="60"/>
      <c r="AF288" s="60"/>
      <c r="AG288" s="60"/>
      <c r="AH288" s="60"/>
      <c r="AI288" s="60"/>
      <c r="AJ288" s="60"/>
      <c r="AK288" s="60"/>
      <c r="AL288" s="60"/>
      <c r="AM288" s="60"/>
      <c r="AN288" s="60"/>
      <c r="AO288" s="60"/>
      <c r="AP288" s="60"/>
      <c r="AQ288" s="60"/>
      <c r="AR288" s="60"/>
    </row>
    <row r="289" spans="1:44" x14ac:dyDescent="0.45">
      <c r="A289" s="60"/>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c r="AA289" s="60"/>
      <c r="AB289" s="60"/>
      <c r="AC289" s="60"/>
      <c r="AD289" s="60"/>
      <c r="AE289" s="60"/>
      <c r="AF289" s="60"/>
      <c r="AG289" s="60"/>
      <c r="AH289" s="60"/>
      <c r="AI289" s="60"/>
      <c r="AJ289" s="60"/>
      <c r="AK289" s="60"/>
      <c r="AL289" s="60"/>
      <c r="AM289" s="60"/>
      <c r="AN289" s="60"/>
      <c r="AO289" s="60"/>
      <c r="AP289" s="60"/>
      <c r="AQ289" s="60"/>
      <c r="AR289" s="60"/>
    </row>
    <row r="290" spans="1:44" x14ac:dyDescent="0.45">
      <c r="A290" s="60"/>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c r="AA290" s="60"/>
      <c r="AB290" s="60"/>
      <c r="AC290" s="60"/>
      <c r="AD290" s="60"/>
      <c r="AE290" s="60"/>
      <c r="AF290" s="60"/>
      <c r="AG290" s="60"/>
      <c r="AH290" s="60"/>
      <c r="AI290" s="60"/>
      <c r="AJ290" s="60"/>
      <c r="AK290" s="60"/>
      <c r="AL290" s="60"/>
      <c r="AM290" s="60"/>
      <c r="AN290" s="60"/>
      <c r="AO290" s="60"/>
      <c r="AP290" s="60"/>
      <c r="AQ290" s="60"/>
      <c r="AR290" s="60"/>
    </row>
    <row r="291" spans="1:44" x14ac:dyDescent="0.45">
      <c r="A291" s="60"/>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c r="AA291" s="60"/>
      <c r="AB291" s="60"/>
      <c r="AC291" s="60"/>
      <c r="AD291" s="60"/>
      <c r="AE291" s="60"/>
      <c r="AF291" s="60"/>
      <c r="AG291" s="60"/>
      <c r="AH291" s="60"/>
      <c r="AI291" s="60"/>
      <c r="AJ291" s="60"/>
      <c r="AK291" s="60"/>
      <c r="AL291" s="60"/>
      <c r="AM291" s="60"/>
      <c r="AN291" s="60"/>
      <c r="AO291" s="60"/>
      <c r="AP291" s="60"/>
      <c r="AQ291" s="60"/>
      <c r="AR291" s="60"/>
    </row>
    <row r="292" spans="1:44" x14ac:dyDescent="0.45">
      <c r="A292" s="60"/>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c r="AA292" s="60"/>
      <c r="AB292" s="60"/>
      <c r="AC292" s="60"/>
      <c r="AD292" s="60"/>
      <c r="AE292" s="60"/>
      <c r="AF292" s="60"/>
      <c r="AG292" s="60"/>
      <c r="AH292" s="60"/>
      <c r="AI292" s="60"/>
      <c r="AJ292" s="60"/>
      <c r="AK292" s="60"/>
      <c r="AL292" s="60"/>
      <c r="AM292" s="60"/>
      <c r="AN292" s="60"/>
      <c r="AO292" s="60"/>
      <c r="AP292" s="60"/>
      <c r="AQ292" s="60"/>
      <c r="AR292" s="60"/>
    </row>
    <row r="293" spans="1:44" x14ac:dyDescent="0.45">
      <c r="A293" s="60"/>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c r="AA293" s="60"/>
      <c r="AB293" s="60"/>
      <c r="AC293" s="60"/>
      <c r="AD293" s="60"/>
      <c r="AE293" s="60"/>
      <c r="AF293" s="60"/>
      <c r="AG293" s="60"/>
      <c r="AH293" s="60"/>
      <c r="AI293" s="60"/>
      <c r="AJ293" s="60"/>
      <c r="AK293" s="60"/>
      <c r="AL293" s="60"/>
      <c r="AM293" s="60"/>
      <c r="AN293" s="60"/>
      <c r="AO293" s="60"/>
      <c r="AP293" s="60"/>
      <c r="AQ293" s="60"/>
      <c r="AR293" s="60"/>
    </row>
    <row r="294" spans="1:44" x14ac:dyDescent="0.45">
      <c r="A294" s="60"/>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c r="AH294" s="60"/>
      <c r="AI294" s="60"/>
      <c r="AJ294" s="60"/>
      <c r="AK294" s="60"/>
      <c r="AL294" s="60"/>
      <c r="AM294" s="60"/>
      <c r="AN294" s="60"/>
      <c r="AO294" s="60"/>
      <c r="AP294" s="60"/>
      <c r="AQ294" s="60"/>
      <c r="AR294" s="60"/>
    </row>
    <row r="295" spans="1:44" x14ac:dyDescent="0.45">
      <c r="A295" s="60"/>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AC295" s="60"/>
      <c r="AD295" s="60"/>
      <c r="AE295" s="60"/>
      <c r="AF295" s="60"/>
      <c r="AG295" s="60"/>
      <c r="AH295" s="60"/>
      <c r="AI295" s="60"/>
      <c r="AJ295" s="60"/>
      <c r="AK295" s="60"/>
      <c r="AL295" s="60"/>
      <c r="AM295" s="60"/>
      <c r="AN295" s="60"/>
      <c r="AO295" s="60"/>
      <c r="AP295" s="60"/>
      <c r="AQ295" s="60"/>
      <c r="AR295" s="60"/>
    </row>
    <row r="296" spans="1:44" x14ac:dyDescent="0.45">
      <c r="A296" s="60"/>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c r="AA296" s="60"/>
      <c r="AB296" s="60"/>
      <c r="AC296" s="60"/>
      <c r="AD296" s="60"/>
      <c r="AE296" s="60"/>
      <c r="AF296" s="60"/>
      <c r="AG296" s="60"/>
      <c r="AH296" s="60"/>
      <c r="AI296" s="60"/>
      <c r="AJ296" s="60"/>
      <c r="AK296" s="60"/>
      <c r="AL296" s="60"/>
      <c r="AM296" s="60"/>
      <c r="AN296" s="60"/>
      <c r="AO296" s="60"/>
      <c r="AP296" s="60"/>
      <c r="AQ296" s="60"/>
      <c r="AR296" s="60"/>
    </row>
    <row r="297" spans="1:44" x14ac:dyDescent="0.45">
      <c r="A297" s="60"/>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c r="AA297" s="60"/>
      <c r="AB297" s="60"/>
      <c r="AC297" s="60"/>
      <c r="AD297" s="60"/>
      <c r="AE297" s="60"/>
      <c r="AF297" s="60"/>
      <c r="AG297" s="60"/>
      <c r="AH297" s="60"/>
      <c r="AI297" s="60"/>
      <c r="AJ297" s="60"/>
      <c r="AK297" s="60"/>
      <c r="AL297" s="60"/>
      <c r="AM297" s="60"/>
      <c r="AN297" s="60"/>
      <c r="AO297" s="60"/>
      <c r="AP297" s="60"/>
      <c r="AQ297" s="60"/>
      <c r="AR297" s="60"/>
    </row>
    <row r="298" spans="1:44" x14ac:dyDescent="0.45">
      <c r="A298" s="60"/>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c r="AA298" s="60"/>
      <c r="AB298" s="60"/>
      <c r="AC298" s="60"/>
      <c r="AD298" s="60"/>
      <c r="AE298" s="60"/>
      <c r="AF298" s="60"/>
      <c r="AG298" s="60"/>
      <c r="AH298" s="60"/>
      <c r="AI298" s="60"/>
      <c r="AJ298" s="60"/>
      <c r="AK298" s="60"/>
      <c r="AL298" s="60"/>
      <c r="AM298" s="60"/>
      <c r="AN298" s="60"/>
      <c r="AO298" s="60"/>
      <c r="AP298" s="60"/>
      <c r="AQ298" s="60"/>
      <c r="AR298" s="60"/>
    </row>
    <row r="299" spans="1:44" x14ac:dyDescent="0.45">
      <c r="A299" s="60"/>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c r="AA299" s="60"/>
      <c r="AB299" s="60"/>
      <c r="AC299" s="60"/>
      <c r="AD299" s="60"/>
      <c r="AE299" s="60"/>
      <c r="AF299" s="60"/>
      <c r="AG299" s="60"/>
      <c r="AH299" s="60"/>
      <c r="AI299" s="60"/>
      <c r="AJ299" s="60"/>
      <c r="AK299" s="60"/>
      <c r="AL299" s="60"/>
      <c r="AM299" s="60"/>
      <c r="AN299" s="60"/>
      <c r="AO299" s="60"/>
      <c r="AP299" s="60"/>
      <c r="AQ299" s="60"/>
      <c r="AR299" s="60"/>
    </row>
    <row r="300" spans="1:44" x14ac:dyDescent="0.45">
      <c r="A300" s="60"/>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c r="AA300" s="60"/>
      <c r="AB300" s="60"/>
      <c r="AC300" s="60"/>
      <c r="AD300" s="60"/>
      <c r="AE300" s="60"/>
      <c r="AF300" s="60"/>
      <c r="AG300" s="60"/>
      <c r="AH300" s="60"/>
      <c r="AI300" s="60"/>
      <c r="AJ300" s="60"/>
      <c r="AK300" s="60"/>
      <c r="AL300" s="60"/>
      <c r="AM300" s="60"/>
      <c r="AN300" s="60"/>
      <c r="AO300" s="60"/>
      <c r="AP300" s="60"/>
      <c r="AQ300" s="60"/>
      <c r="AR300" s="60"/>
    </row>
    <row r="301" spans="1:44" x14ac:dyDescent="0.45">
      <c r="A301" s="60"/>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c r="AA301" s="60"/>
      <c r="AB301" s="60"/>
      <c r="AC301" s="60"/>
      <c r="AD301" s="60"/>
      <c r="AE301" s="60"/>
      <c r="AF301" s="60"/>
      <c r="AG301" s="60"/>
      <c r="AH301" s="60"/>
      <c r="AI301" s="60"/>
      <c r="AJ301" s="60"/>
      <c r="AK301" s="60"/>
      <c r="AL301" s="60"/>
      <c r="AM301" s="60"/>
      <c r="AN301" s="60"/>
      <c r="AO301" s="60"/>
      <c r="AP301" s="60"/>
      <c r="AQ301" s="60"/>
      <c r="AR301" s="60"/>
    </row>
    <row r="302" spans="1:44" x14ac:dyDescent="0.45">
      <c r="A302" s="60"/>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c r="AA302" s="60"/>
      <c r="AB302" s="60"/>
      <c r="AC302" s="60"/>
      <c r="AD302" s="60"/>
      <c r="AE302" s="60"/>
      <c r="AF302" s="60"/>
      <c r="AG302" s="60"/>
      <c r="AH302" s="60"/>
      <c r="AI302" s="60"/>
      <c r="AJ302" s="60"/>
      <c r="AK302" s="60"/>
      <c r="AL302" s="60"/>
      <c r="AM302" s="60"/>
      <c r="AN302" s="60"/>
      <c r="AO302" s="60"/>
      <c r="AP302" s="60"/>
      <c r="AQ302" s="60"/>
      <c r="AR302" s="60"/>
    </row>
    <row r="303" spans="1:44" x14ac:dyDescent="0.45">
      <c r="A303" s="60"/>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c r="AA303" s="60"/>
      <c r="AB303" s="60"/>
      <c r="AC303" s="60"/>
      <c r="AD303" s="60"/>
      <c r="AE303" s="60"/>
      <c r="AF303" s="60"/>
      <c r="AG303" s="60"/>
      <c r="AH303" s="60"/>
      <c r="AI303" s="60"/>
      <c r="AJ303" s="60"/>
      <c r="AK303" s="60"/>
      <c r="AL303" s="60"/>
      <c r="AM303" s="60"/>
      <c r="AN303" s="60"/>
      <c r="AO303" s="60"/>
      <c r="AP303" s="60"/>
      <c r="AQ303" s="60"/>
      <c r="AR303" s="60"/>
    </row>
    <row r="304" spans="1:44" x14ac:dyDescent="0.45">
      <c r="A304" s="60"/>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c r="AA304" s="60"/>
      <c r="AB304" s="60"/>
      <c r="AC304" s="60"/>
      <c r="AD304" s="60"/>
      <c r="AE304" s="60"/>
      <c r="AF304" s="60"/>
      <c r="AG304" s="60"/>
      <c r="AH304" s="60"/>
      <c r="AI304" s="60"/>
      <c r="AJ304" s="60"/>
      <c r="AK304" s="60"/>
      <c r="AL304" s="60"/>
      <c r="AM304" s="60"/>
      <c r="AN304" s="60"/>
      <c r="AO304" s="60"/>
      <c r="AP304" s="60"/>
      <c r="AQ304" s="60"/>
      <c r="AR304" s="60"/>
    </row>
    <row r="305" spans="1:44" x14ac:dyDescent="0.45">
      <c r="A305" s="60"/>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c r="AA305" s="60"/>
      <c r="AB305" s="60"/>
      <c r="AC305" s="60"/>
      <c r="AD305" s="60"/>
      <c r="AE305" s="60"/>
      <c r="AF305" s="60"/>
      <c r="AG305" s="60"/>
      <c r="AH305" s="60"/>
      <c r="AI305" s="60"/>
      <c r="AJ305" s="60"/>
      <c r="AK305" s="60"/>
      <c r="AL305" s="60"/>
      <c r="AM305" s="60"/>
      <c r="AN305" s="60"/>
      <c r="AO305" s="60"/>
      <c r="AP305" s="60"/>
      <c r="AQ305" s="60"/>
      <c r="AR305" s="60"/>
    </row>
    <row r="306" spans="1:44" x14ac:dyDescent="0.45">
      <c r="A306" s="60"/>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c r="AA306" s="60"/>
      <c r="AB306" s="60"/>
      <c r="AC306" s="60"/>
      <c r="AD306" s="60"/>
      <c r="AE306" s="60"/>
      <c r="AF306" s="60"/>
      <c r="AG306" s="60"/>
      <c r="AH306" s="60"/>
      <c r="AI306" s="60"/>
      <c r="AJ306" s="60"/>
      <c r="AK306" s="60"/>
      <c r="AL306" s="60"/>
      <c r="AM306" s="60"/>
      <c r="AN306" s="60"/>
      <c r="AO306" s="60"/>
      <c r="AP306" s="60"/>
      <c r="AQ306" s="60"/>
      <c r="AR306" s="60"/>
    </row>
    <row r="307" spans="1:44" x14ac:dyDescent="0.45">
      <c r="A307" s="60"/>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c r="AA307" s="60"/>
      <c r="AB307" s="60"/>
      <c r="AC307" s="60"/>
      <c r="AD307" s="60"/>
      <c r="AE307" s="60"/>
      <c r="AF307" s="60"/>
      <c r="AG307" s="60"/>
      <c r="AH307" s="60"/>
      <c r="AI307" s="60"/>
      <c r="AJ307" s="60"/>
      <c r="AK307" s="60"/>
      <c r="AL307" s="60"/>
      <c r="AM307" s="60"/>
      <c r="AN307" s="60"/>
      <c r="AO307" s="60"/>
      <c r="AP307" s="60"/>
      <c r="AQ307" s="60"/>
      <c r="AR307" s="60"/>
    </row>
    <row r="308" spans="1:44" x14ac:dyDescent="0.45">
      <c r="A308" s="60"/>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c r="AA308" s="60"/>
      <c r="AB308" s="60"/>
      <c r="AC308" s="60"/>
      <c r="AD308" s="60"/>
      <c r="AE308" s="60"/>
      <c r="AF308" s="60"/>
      <c r="AG308" s="60"/>
      <c r="AH308" s="60"/>
      <c r="AI308" s="60"/>
      <c r="AJ308" s="60"/>
      <c r="AK308" s="60"/>
      <c r="AL308" s="60"/>
      <c r="AM308" s="60"/>
      <c r="AN308" s="60"/>
      <c r="AO308" s="60"/>
      <c r="AP308" s="60"/>
      <c r="AQ308" s="60"/>
      <c r="AR308" s="60"/>
    </row>
    <row r="309" spans="1:44" x14ac:dyDescent="0.45">
      <c r="A309" s="60"/>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c r="AA309" s="60"/>
      <c r="AB309" s="60"/>
      <c r="AC309" s="60"/>
      <c r="AD309" s="60"/>
      <c r="AE309" s="60"/>
      <c r="AF309" s="60"/>
      <c r="AG309" s="60"/>
      <c r="AH309" s="60"/>
      <c r="AI309" s="60"/>
      <c r="AJ309" s="60"/>
      <c r="AK309" s="60"/>
      <c r="AL309" s="60"/>
      <c r="AM309" s="60"/>
      <c r="AN309" s="60"/>
      <c r="AO309" s="60"/>
      <c r="AP309" s="60"/>
      <c r="AQ309" s="60"/>
      <c r="AR309" s="60"/>
    </row>
    <row r="310" spans="1:44" x14ac:dyDescent="0.45">
      <c r="A310" s="60"/>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c r="AA310" s="60"/>
      <c r="AB310" s="60"/>
      <c r="AC310" s="60"/>
      <c r="AD310" s="60"/>
      <c r="AE310" s="60"/>
      <c r="AF310" s="60"/>
      <c r="AG310" s="60"/>
      <c r="AH310" s="60"/>
      <c r="AI310" s="60"/>
      <c r="AJ310" s="60"/>
      <c r="AK310" s="60"/>
      <c r="AL310" s="60"/>
      <c r="AM310" s="60"/>
      <c r="AN310" s="60"/>
      <c r="AO310" s="60"/>
      <c r="AP310" s="60"/>
      <c r="AQ310" s="60"/>
      <c r="AR310" s="60"/>
    </row>
    <row r="311" spans="1:44" x14ac:dyDescent="0.45">
      <c r="A311" s="60"/>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c r="AA311" s="60"/>
      <c r="AB311" s="60"/>
      <c r="AC311" s="60"/>
      <c r="AD311" s="60"/>
      <c r="AE311" s="60"/>
      <c r="AF311" s="60"/>
      <c r="AG311" s="60"/>
      <c r="AH311" s="60"/>
      <c r="AI311" s="60"/>
      <c r="AJ311" s="60"/>
      <c r="AK311" s="60"/>
      <c r="AL311" s="60"/>
      <c r="AM311" s="60"/>
      <c r="AN311" s="60"/>
      <c r="AO311" s="60"/>
      <c r="AP311" s="60"/>
      <c r="AQ311" s="60"/>
      <c r="AR311" s="60"/>
    </row>
    <row r="312" spans="1:44" x14ac:dyDescent="0.45">
      <c r="A312" s="60"/>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c r="AA312" s="60"/>
      <c r="AB312" s="60"/>
      <c r="AC312" s="60"/>
      <c r="AD312" s="60"/>
      <c r="AE312" s="60"/>
      <c r="AF312" s="60"/>
      <c r="AG312" s="60"/>
      <c r="AH312" s="60"/>
      <c r="AI312" s="60"/>
      <c r="AJ312" s="60"/>
      <c r="AK312" s="60"/>
      <c r="AL312" s="60"/>
      <c r="AM312" s="60"/>
      <c r="AN312" s="60"/>
      <c r="AO312" s="60"/>
      <c r="AP312" s="60"/>
      <c r="AQ312" s="60"/>
      <c r="AR312" s="60"/>
    </row>
    <row r="313" spans="1:44" x14ac:dyDescent="0.45">
      <c r="A313" s="60"/>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c r="AA313" s="60"/>
      <c r="AB313" s="60"/>
      <c r="AC313" s="60"/>
      <c r="AD313" s="60"/>
      <c r="AE313" s="60"/>
      <c r="AF313" s="60"/>
      <c r="AG313" s="60"/>
      <c r="AH313" s="60"/>
      <c r="AI313" s="60"/>
      <c r="AJ313" s="60"/>
      <c r="AK313" s="60"/>
      <c r="AL313" s="60"/>
      <c r="AM313" s="60"/>
      <c r="AN313" s="60"/>
      <c r="AO313" s="60"/>
      <c r="AP313" s="60"/>
      <c r="AQ313" s="60"/>
      <c r="AR313" s="60"/>
    </row>
    <row r="314" spans="1:44" x14ac:dyDescent="0.45">
      <c r="A314" s="60"/>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c r="AA314" s="60"/>
      <c r="AB314" s="60"/>
      <c r="AC314" s="60"/>
      <c r="AD314" s="60"/>
      <c r="AE314" s="60"/>
      <c r="AF314" s="60"/>
      <c r="AG314" s="60"/>
      <c r="AH314" s="60"/>
      <c r="AI314" s="60"/>
      <c r="AJ314" s="60"/>
      <c r="AK314" s="60"/>
      <c r="AL314" s="60"/>
      <c r="AM314" s="60"/>
      <c r="AN314" s="60"/>
      <c r="AO314" s="60"/>
      <c r="AP314" s="60"/>
      <c r="AQ314" s="60"/>
      <c r="AR314" s="60"/>
    </row>
    <row r="315" spans="1:44" x14ac:dyDescent="0.45">
      <c r="A315" s="60"/>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c r="AA315" s="60"/>
      <c r="AB315" s="60"/>
      <c r="AC315" s="60"/>
      <c r="AD315" s="60"/>
      <c r="AE315" s="60"/>
      <c r="AF315" s="60"/>
      <c r="AG315" s="60"/>
      <c r="AH315" s="60"/>
      <c r="AI315" s="60"/>
      <c r="AJ315" s="60"/>
      <c r="AK315" s="60"/>
      <c r="AL315" s="60"/>
      <c r="AM315" s="60"/>
      <c r="AN315" s="60"/>
      <c r="AO315" s="60"/>
      <c r="AP315" s="60"/>
      <c r="AQ315" s="60"/>
      <c r="AR315" s="60"/>
    </row>
    <row r="316" spans="1:44" x14ac:dyDescent="0.45">
      <c r="A316" s="60"/>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c r="AA316" s="60"/>
      <c r="AB316" s="60"/>
      <c r="AC316" s="60"/>
      <c r="AD316" s="60"/>
      <c r="AE316" s="60"/>
      <c r="AF316" s="60"/>
      <c r="AG316" s="60"/>
      <c r="AH316" s="60"/>
      <c r="AI316" s="60"/>
      <c r="AJ316" s="60"/>
      <c r="AK316" s="60"/>
      <c r="AL316" s="60"/>
      <c r="AM316" s="60"/>
      <c r="AN316" s="60"/>
      <c r="AO316" s="60"/>
      <c r="AP316" s="60"/>
      <c r="AQ316" s="60"/>
      <c r="AR316" s="60"/>
    </row>
    <row r="317" spans="1:44" x14ac:dyDescent="0.45">
      <c r="A317" s="60"/>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c r="AA317" s="60"/>
      <c r="AB317" s="60"/>
      <c r="AC317" s="60"/>
      <c r="AD317" s="60"/>
      <c r="AE317" s="60"/>
      <c r="AF317" s="60"/>
      <c r="AG317" s="60"/>
      <c r="AH317" s="60"/>
      <c r="AI317" s="60"/>
      <c r="AJ317" s="60"/>
      <c r="AK317" s="60"/>
      <c r="AL317" s="60"/>
      <c r="AM317" s="60"/>
      <c r="AN317" s="60"/>
      <c r="AO317" s="60"/>
      <c r="AP317" s="60"/>
      <c r="AQ317" s="60"/>
      <c r="AR317" s="60"/>
    </row>
    <row r="318" spans="1:44" x14ac:dyDescent="0.45">
      <c r="A318" s="60"/>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c r="AA318" s="60"/>
      <c r="AB318" s="60"/>
      <c r="AC318" s="60"/>
      <c r="AD318" s="60"/>
      <c r="AE318" s="60"/>
      <c r="AF318" s="60"/>
      <c r="AG318" s="60"/>
      <c r="AH318" s="60"/>
      <c r="AI318" s="60"/>
      <c r="AJ318" s="60"/>
      <c r="AK318" s="60"/>
      <c r="AL318" s="60"/>
      <c r="AM318" s="60"/>
      <c r="AN318" s="60"/>
      <c r="AO318" s="60"/>
      <c r="AP318" s="60"/>
      <c r="AQ318" s="60"/>
      <c r="AR318" s="60"/>
    </row>
    <row r="319" spans="1:44" x14ac:dyDescent="0.45">
      <c r="A319" s="60"/>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c r="AA319" s="60"/>
      <c r="AB319" s="60"/>
      <c r="AC319" s="60"/>
      <c r="AD319" s="60"/>
      <c r="AE319" s="60"/>
      <c r="AF319" s="60"/>
      <c r="AG319" s="60"/>
      <c r="AH319" s="60"/>
      <c r="AI319" s="60"/>
      <c r="AJ319" s="60"/>
      <c r="AK319" s="60"/>
      <c r="AL319" s="60"/>
      <c r="AM319" s="60"/>
      <c r="AN319" s="60"/>
      <c r="AO319" s="60"/>
      <c r="AP319" s="60"/>
      <c r="AQ319" s="60"/>
      <c r="AR319" s="60"/>
    </row>
    <row r="320" spans="1:44" x14ac:dyDescent="0.45">
      <c r="A320" s="60"/>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A320" s="60"/>
      <c r="AB320" s="60"/>
      <c r="AC320" s="60"/>
      <c r="AD320" s="60"/>
      <c r="AE320" s="60"/>
      <c r="AF320" s="60"/>
      <c r="AG320" s="60"/>
      <c r="AH320" s="60"/>
      <c r="AI320" s="60"/>
      <c r="AJ320" s="60"/>
      <c r="AK320" s="60"/>
      <c r="AL320" s="60"/>
      <c r="AM320" s="60"/>
      <c r="AN320" s="60"/>
      <c r="AO320" s="60"/>
      <c r="AP320" s="60"/>
      <c r="AQ320" s="60"/>
      <c r="AR320" s="60"/>
    </row>
    <row r="321" spans="1:44" x14ac:dyDescent="0.45">
      <c r="A321" s="60"/>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c r="AA321" s="60"/>
      <c r="AB321" s="60"/>
      <c r="AC321" s="60"/>
      <c r="AD321" s="60"/>
      <c r="AE321" s="60"/>
      <c r="AF321" s="60"/>
      <c r="AG321" s="60"/>
      <c r="AH321" s="60"/>
      <c r="AI321" s="60"/>
      <c r="AJ321" s="60"/>
      <c r="AK321" s="60"/>
      <c r="AL321" s="60"/>
      <c r="AM321" s="60"/>
      <c r="AN321" s="60"/>
      <c r="AO321" s="60"/>
      <c r="AP321" s="60"/>
      <c r="AQ321" s="60"/>
      <c r="AR321" s="60"/>
    </row>
    <row r="322" spans="1:44" x14ac:dyDescent="0.45">
      <c r="A322" s="60"/>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c r="AA322" s="60"/>
      <c r="AB322" s="60"/>
      <c r="AC322" s="60"/>
      <c r="AD322" s="60"/>
      <c r="AE322" s="60"/>
      <c r="AF322" s="60"/>
      <c r="AG322" s="60"/>
      <c r="AH322" s="60"/>
      <c r="AI322" s="60"/>
      <c r="AJ322" s="60"/>
      <c r="AK322" s="60"/>
      <c r="AL322" s="60"/>
      <c r="AM322" s="60"/>
      <c r="AN322" s="60"/>
      <c r="AO322" s="60"/>
      <c r="AP322" s="60"/>
      <c r="AQ322" s="60"/>
      <c r="AR322" s="60"/>
    </row>
    <row r="323" spans="1:44" x14ac:dyDescent="0.45">
      <c r="A323" s="60"/>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c r="AA323" s="60"/>
      <c r="AB323" s="60"/>
      <c r="AC323" s="60"/>
      <c r="AD323" s="60"/>
      <c r="AE323" s="60"/>
      <c r="AF323" s="60"/>
      <c r="AG323" s="60"/>
      <c r="AH323" s="60"/>
      <c r="AI323" s="60"/>
      <c r="AJ323" s="60"/>
      <c r="AK323" s="60"/>
      <c r="AL323" s="60"/>
      <c r="AM323" s="60"/>
      <c r="AN323" s="60"/>
      <c r="AO323" s="60"/>
      <c r="AP323" s="60"/>
      <c r="AQ323" s="60"/>
      <c r="AR323" s="60"/>
    </row>
    <row r="324" spans="1:44" x14ac:dyDescent="0.45">
      <c r="A324" s="60"/>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c r="AA324" s="60"/>
      <c r="AB324" s="60"/>
      <c r="AC324" s="60"/>
      <c r="AD324" s="60"/>
      <c r="AE324" s="60"/>
      <c r="AF324" s="60"/>
      <c r="AG324" s="60"/>
      <c r="AH324" s="60"/>
      <c r="AI324" s="60"/>
      <c r="AJ324" s="60"/>
      <c r="AK324" s="60"/>
      <c r="AL324" s="60"/>
      <c r="AM324" s="60"/>
      <c r="AN324" s="60"/>
      <c r="AO324" s="60"/>
      <c r="AP324" s="60"/>
      <c r="AQ324" s="60"/>
      <c r="AR324" s="60"/>
    </row>
    <row r="325" spans="1:44" x14ac:dyDescent="0.45">
      <c r="A325" s="60"/>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c r="AA325" s="60"/>
      <c r="AB325" s="60"/>
      <c r="AC325" s="60"/>
      <c r="AD325" s="60"/>
      <c r="AE325" s="60"/>
      <c r="AF325" s="60"/>
      <c r="AG325" s="60"/>
      <c r="AH325" s="60"/>
      <c r="AI325" s="60"/>
      <c r="AJ325" s="60"/>
      <c r="AK325" s="60"/>
      <c r="AL325" s="60"/>
      <c r="AM325" s="60"/>
      <c r="AN325" s="60"/>
      <c r="AO325" s="60"/>
      <c r="AP325" s="60"/>
      <c r="AQ325" s="60"/>
      <c r="AR325" s="60"/>
    </row>
    <row r="326" spans="1:44" x14ac:dyDescent="0.45">
      <c r="A326" s="60"/>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c r="AA326" s="60"/>
      <c r="AB326" s="60"/>
      <c r="AC326" s="60"/>
      <c r="AD326" s="60"/>
      <c r="AE326" s="60"/>
      <c r="AF326" s="60"/>
      <c r="AG326" s="60"/>
      <c r="AH326" s="60"/>
      <c r="AI326" s="60"/>
      <c r="AJ326" s="60"/>
      <c r="AK326" s="60"/>
      <c r="AL326" s="60"/>
      <c r="AM326" s="60"/>
      <c r="AN326" s="60"/>
      <c r="AO326" s="60"/>
      <c r="AP326" s="60"/>
      <c r="AQ326" s="60"/>
      <c r="AR326" s="60"/>
    </row>
    <row r="327" spans="1:44" x14ac:dyDescent="0.45">
      <c r="A327" s="60"/>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c r="AA327" s="60"/>
      <c r="AB327" s="60"/>
      <c r="AC327" s="60"/>
      <c r="AD327" s="60"/>
      <c r="AE327" s="60"/>
      <c r="AF327" s="60"/>
      <c r="AG327" s="60"/>
      <c r="AH327" s="60"/>
      <c r="AI327" s="60"/>
      <c r="AJ327" s="60"/>
      <c r="AK327" s="60"/>
      <c r="AL327" s="60"/>
      <c r="AM327" s="60"/>
      <c r="AN327" s="60"/>
      <c r="AO327" s="60"/>
      <c r="AP327" s="60"/>
      <c r="AQ327" s="60"/>
      <c r="AR327" s="60"/>
    </row>
    <row r="328" spans="1:44" x14ac:dyDescent="0.45">
      <c r="A328" s="60"/>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c r="AA328" s="60"/>
      <c r="AB328" s="60"/>
      <c r="AC328" s="60"/>
      <c r="AD328" s="60"/>
      <c r="AE328" s="60"/>
      <c r="AF328" s="60"/>
      <c r="AG328" s="60"/>
      <c r="AH328" s="60"/>
      <c r="AI328" s="60"/>
      <c r="AJ328" s="60"/>
      <c r="AK328" s="60"/>
      <c r="AL328" s="60"/>
      <c r="AM328" s="60"/>
      <c r="AN328" s="60"/>
      <c r="AO328" s="60"/>
      <c r="AP328" s="60"/>
      <c r="AQ328" s="60"/>
      <c r="AR328" s="60"/>
    </row>
    <row r="329" spans="1:44" x14ac:dyDescent="0.45">
      <c r="A329" s="60"/>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0"/>
      <c r="AB329" s="60"/>
      <c r="AC329" s="60"/>
      <c r="AD329" s="60"/>
      <c r="AE329" s="60"/>
      <c r="AF329" s="60"/>
      <c r="AG329" s="60"/>
      <c r="AH329" s="60"/>
      <c r="AI329" s="60"/>
      <c r="AJ329" s="60"/>
      <c r="AK329" s="60"/>
      <c r="AL329" s="60"/>
      <c r="AM329" s="60"/>
      <c r="AN329" s="60"/>
      <c r="AO329" s="60"/>
      <c r="AP329" s="60"/>
      <c r="AQ329" s="60"/>
      <c r="AR329" s="60"/>
    </row>
    <row r="330" spans="1:44" x14ac:dyDescent="0.45">
      <c r="A330" s="60"/>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c r="AA330" s="60"/>
      <c r="AB330" s="60"/>
      <c r="AC330" s="60"/>
      <c r="AD330" s="60"/>
      <c r="AE330" s="60"/>
      <c r="AF330" s="60"/>
      <c r="AG330" s="60"/>
      <c r="AH330" s="60"/>
      <c r="AI330" s="60"/>
      <c r="AJ330" s="60"/>
      <c r="AK330" s="60"/>
      <c r="AL330" s="60"/>
      <c r="AM330" s="60"/>
      <c r="AN330" s="60"/>
      <c r="AO330" s="60"/>
      <c r="AP330" s="60"/>
      <c r="AQ330" s="60"/>
      <c r="AR330" s="60"/>
    </row>
    <row r="331" spans="1:44" x14ac:dyDescent="0.45">
      <c r="A331" s="60"/>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c r="AA331" s="60"/>
      <c r="AB331" s="60"/>
      <c r="AC331" s="60"/>
      <c r="AD331" s="60"/>
      <c r="AE331" s="60"/>
      <c r="AF331" s="60"/>
      <c r="AG331" s="60"/>
      <c r="AH331" s="60"/>
      <c r="AI331" s="60"/>
      <c r="AJ331" s="60"/>
      <c r="AK331" s="60"/>
      <c r="AL331" s="60"/>
      <c r="AM331" s="60"/>
      <c r="AN331" s="60"/>
      <c r="AO331" s="60"/>
      <c r="AP331" s="60"/>
      <c r="AQ331" s="60"/>
      <c r="AR331" s="60"/>
    </row>
    <row r="332" spans="1:44" x14ac:dyDescent="0.45">
      <c r="A332" s="60"/>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c r="AA332" s="60"/>
      <c r="AB332" s="60"/>
      <c r="AC332" s="60"/>
      <c r="AD332" s="60"/>
      <c r="AE332" s="60"/>
      <c r="AF332" s="60"/>
      <c r="AG332" s="60"/>
      <c r="AH332" s="60"/>
      <c r="AI332" s="60"/>
      <c r="AJ332" s="60"/>
      <c r="AK332" s="60"/>
      <c r="AL332" s="60"/>
      <c r="AM332" s="60"/>
      <c r="AN332" s="60"/>
      <c r="AO332" s="60"/>
      <c r="AP332" s="60"/>
      <c r="AQ332" s="60"/>
      <c r="AR332" s="60"/>
    </row>
    <row r="333" spans="1:44" x14ac:dyDescent="0.45">
      <c r="A333" s="60"/>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c r="AA333" s="60"/>
      <c r="AB333" s="60"/>
      <c r="AC333" s="60"/>
      <c r="AD333" s="60"/>
      <c r="AE333" s="60"/>
      <c r="AF333" s="60"/>
      <c r="AG333" s="60"/>
      <c r="AH333" s="60"/>
      <c r="AI333" s="60"/>
      <c r="AJ333" s="60"/>
      <c r="AK333" s="60"/>
      <c r="AL333" s="60"/>
      <c r="AM333" s="60"/>
      <c r="AN333" s="60"/>
      <c r="AO333" s="60"/>
      <c r="AP333" s="60"/>
      <c r="AQ333" s="60"/>
      <c r="AR333" s="60"/>
    </row>
    <row r="334" spans="1:44" x14ac:dyDescent="0.45">
      <c r="A334" s="60"/>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c r="AA334" s="60"/>
      <c r="AB334" s="60"/>
      <c r="AC334" s="60"/>
      <c r="AD334" s="60"/>
      <c r="AE334" s="60"/>
      <c r="AF334" s="60"/>
      <c r="AG334" s="60"/>
      <c r="AH334" s="60"/>
      <c r="AI334" s="60"/>
      <c r="AJ334" s="60"/>
      <c r="AK334" s="60"/>
      <c r="AL334" s="60"/>
      <c r="AM334" s="60"/>
      <c r="AN334" s="60"/>
      <c r="AO334" s="60"/>
      <c r="AP334" s="60"/>
      <c r="AQ334" s="60"/>
      <c r="AR334" s="60"/>
    </row>
    <row r="335" spans="1:44" x14ac:dyDescent="0.45">
      <c r="A335" s="60"/>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c r="AA335" s="60"/>
      <c r="AB335" s="60"/>
      <c r="AC335" s="60"/>
      <c r="AD335" s="60"/>
      <c r="AE335" s="60"/>
      <c r="AF335" s="60"/>
      <c r="AG335" s="60"/>
      <c r="AH335" s="60"/>
      <c r="AI335" s="60"/>
      <c r="AJ335" s="60"/>
      <c r="AK335" s="60"/>
      <c r="AL335" s="60"/>
      <c r="AM335" s="60"/>
      <c r="AN335" s="60"/>
      <c r="AO335" s="60"/>
      <c r="AP335" s="60"/>
      <c r="AQ335" s="60"/>
      <c r="AR335" s="60"/>
    </row>
    <row r="336" spans="1:44" x14ac:dyDescent="0.45">
      <c r="A336" s="60"/>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c r="AA336" s="60"/>
      <c r="AB336" s="60"/>
      <c r="AC336" s="60"/>
      <c r="AD336" s="60"/>
      <c r="AE336" s="60"/>
      <c r="AF336" s="60"/>
      <c r="AG336" s="60"/>
      <c r="AH336" s="60"/>
      <c r="AI336" s="60"/>
      <c r="AJ336" s="60"/>
      <c r="AK336" s="60"/>
      <c r="AL336" s="60"/>
      <c r="AM336" s="60"/>
      <c r="AN336" s="60"/>
      <c r="AO336" s="60"/>
      <c r="AP336" s="60"/>
      <c r="AQ336" s="60"/>
      <c r="AR336" s="60"/>
    </row>
    <row r="337" spans="1:44" x14ac:dyDescent="0.45">
      <c r="A337" s="60"/>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c r="AA337" s="60"/>
      <c r="AB337" s="60"/>
      <c r="AC337" s="60"/>
      <c r="AD337" s="60"/>
      <c r="AE337" s="60"/>
      <c r="AF337" s="60"/>
      <c r="AG337" s="60"/>
      <c r="AH337" s="60"/>
      <c r="AI337" s="60"/>
      <c r="AJ337" s="60"/>
      <c r="AK337" s="60"/>
      <c r="AL337" s="60"/>
      <c r="AM337" s="60"/>
      <c r="AN337" s="60"/>
      <c r="AO337" s="60"/>
      <c r="AP337" s="60"/>
      <c r="AQ337" s="60"/>
      <c r="AR337" s="60"/>
    </row>
    <row r="338" spans="1:44" x14ac:dyDescent="0.45">
      <c r="A338" s="60"/>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c r="AA338" s="60"/>
      <c r="AB338" s="60"/>
      <c r="AC338" s="60"/>
      <c r="AD338" s="60"/>
      <c r="AE338" s="60"/>
      <c r="AF338" s="60"/>
      <c r="AG338" s="60"/>
      <c r="AH338" s="60"/>
      <c r="AI338" s="60"/>
      <c r="AJ338" s="60"/>
      <c r="AK338" s="60"/>
      <c r="AL338" s="60"/>
      <c r="AM338" s="60"/>
      <c r="AN338" s="60"/>
      <c r="AO338" s="60"/>
      <c r="AP338" s="60"/>
      <c r="AQ338" s="60"/>
      <c r="AR338" s="60"/>
    </row>
    <row r="339" spans="1:44" x14ac:dyDescent="0.45">
      <c r="A339" s="60"/>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c r="AA339" s="60"/>
      <c r="AB339" s="60"/>
      <c r="AC339" s="60"/>
      <c r="AD339" s="60"/>
      <c r="AE339" s="60"/>
      <c r="AF339" s="60"/>
      <c r="AG339" s="60"/>
      <c r="AH339" s="60"/>
      <c r="AI339" s="60"/>
      <c r="AJ339" s="60"/>
      <c r="AK339" s="60"/>
      <c r="AL339" s="60"/>
      <c r="AM339" s="60"/>
      <c r="AN339" s="60"/>
      <c r="AO339" s="60"/>
      <c r="AP339" s="60"/>
      <c r="AQ339" s="60"/>
      <c r="AR339" s="60"/>
    </row>
    <row r="340" spans="1:44" x14ac:dyDescent="0.45">
      <c r="A340" s="60"/>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c r="AA340" s="60"/>
      <c r="AB340" s="60"/>
      <c r="AC340" s="60"/>
      <c r="AD340" s="60"/>
      <c r="AE340" s="60"/>
      <c r="AF340" s="60"/>
      <c r="AG340" s="60"/>
      <c r="AH340" s="60"/>
      <c r="AI340" s="60"/>
      <c r="AJ340" s="60"/>
      <c r="AK340" s="60"/>
      <c r="AL340" s="60"/>
      <c r="AM340" s="60"/>
      <c r="AN340" s="60"/>
      <c r="AO340" s="60"/>
      <c r="AP340" s="60"/>
      <c r="AQ340" s="60"/>
      <c r="AR340" s="60"/>
    </row>
    <row r="341" spans="1:44" x14ac:dyDescent="0.45">
      <c r="A341" s="60"/>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c r="AA341" s="60"/>
      <c r="AB341" s="60"/>
      <c r="AC341" s="60"/>
      <c r="AD341" s="60"/>
      <c r="AE341" s="60"/>
      <c r="AF341" s="60"/>
      <c r="AG341" s="60"/>
      <c r="AH341" s="60"/>
      <c r="AI341" s="60"/>
      <c r="AJ341" s="60"/>
      <c r="AK341" s="60"/>
      <c r="AL341" s="60"/>
      <c r="AM341" s="60"/>
      <c r="AN341" s="60"/>
      <c r="AO341" s="60"/>
      <c r="AP341" s="60"/>
      <c r="AQ341" s="60"/>
      <c r="AR341" s="60"/>
    </row>
    <row r="342" spans="1:44" x14ac:dyDescent="0.45">
      <c r="A342" s="60"/>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c r="AA342" s="60"/>
      <c r="AB342" s="60"/>
      <c r="AC342" s="60"/>
      <c r="AD342" s="60"/>
      <c r="AE342" s="60"/>
      <c r="AF342" s="60"/>
      <c r="AG342" s="60"/>
      <c r="AH342" s="60"/>
      <c r="AI342" s="60"/>
      <c r="AJ342" s="60"/>
      <c r="AK342" s="60"/>
      <c r="AL342" s="60"/>
      <c r="AM342" s="60"/>
      <c r="AN342" s="60"/>
      <c r="AO342" s="60"/>
      <c r="AP342" s="60"/>
      <c r="AQ342" s="60"/>
      <c r="AR342" s="60"/>
    </row>
    <row r="343" spans="1:44" x14ac:dyDescent="0.45">
      <c r="A343" s="60"/>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c r="AA343" s="60"/>
      <c r="AB343" s="60"/>
      <c r="AC343" s="60"/>
      <c r="AD343" s="60"/>
      <c r="AE343" s="60"/>
      <c r="AF343" s="60"/>
      <c r="AG343" s="60"/>
      <c r="AH343" s="60"/>
      <c r="AI343" s="60"/>
      <c r="AJ343" s="60"/>
      <c r="AK343" s="60"/>
      <c r="AL343" s="60"/>
      <c r="AM343" s="60"/>
      <c r="AN343" s="60"/>
      <c r="AO343" s="60"/>
      <c r="AP343" s="60"/>
      <c r="AQ343" s="60"/>
      <c r="AR343" s="60"/>
    </row>
    <row r="344" spans="1:44" x14ac:dyDescent="0.45">
      <c r="A344" s="60"/>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c r="AA344" s="60"/>
      <c r="AB344" s="60"/>
      <c r="AC344" s="60"/>
      <c r="AD344" s="60"/>
      <c r="AE344" s="60"/>
      <c r="AF344" s="60"/>
      <c r="AG344" s="60"/>
      <c r="AH344" s="60"/>
      <c r="AI344" s="60"/>
      <c r="AJ344" s="60"/>
      <c r="AK344" s="60"/>
      <c r="AL344" s="60"/>
      <c r="AM344" s="60"/>
      <c r="AN344" s="60"/>
      <c r="AO344" s="60"/>
      <c r="AP344" s="60"/>
      <c r="AQ344" s="60"/>
      <c r="AR344" s="60"/>
    </row>
    <row r="345" spans="1:44" x14ac:dyDescent="0.45">
      <c r="A345" s="60"/>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c r="AA345" s="60"/>
      <c r="AB345" s="60"/>
      <c r="AC345" s="60"/>
      <c r="AD345" s="60"/>
      <c r="AE345" s="60"/>
      <c r="AF345" s="60"/>
      <c r="AG345" s="60"/>
      <c r="AH345" s="60"/>
      <c r="AI345" s="60"/>
      <c r="AJ345" s="60"/>
      <c r="AK345" s="60"/>
      <c r="AL345" s="60"/>
      <c r="AM345" s="60"/>
      <c r="AN345" s="60"/>
      <c r="AO345" s="60"/>
      <c r="AP345" s="60"/>
      <c r="AQ345" s="60"/>
      <c r="AR345" s="60"/>
    </row>
    <row r="346" spans="1:44" x14ac:dyDescent="0.45">
      <c r="A346" s="60"/>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c r="AA346" s="60"/>
      <c r="AB346" s="60"/>
      <c r="AC346" s="60"/>
      <c r="AD346" s="60"/>
      <c r="AE346" s="60"/>
      <c r="AF346" s="60"/>
      <c r="AG346" s="60"/>
      <c r="AH346" s="60"/>
      <c r="AI346" s="60"/>
      <c r="AJ346" s="60"/>
      <c r="AK346" s="60"/>
      <c r="AL346" s="60"/>
      <c r="AM346" s="60"/>
      <c r="AN346" s="60"/>
      <c r="AO346" s="60"/>
      <c r="AP346" s="60"/>
      <c r="AQ346" s="60"/>
      <c r="AR346" s="60"/>
    </row>
    <row r="347" spans="1:44" x14ac:dyDescent="0.45">
      <c r="A347" s="60"/>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c r="AA347" s="60"/>
      <c r="AB347" s="60"/>
      <c r="AC347" s="60"/>
      <c r="AD347" s="60"/>
      <c r="AE347" s="60"/>
      <c r="AF347" s="60"/>
      <c r="AG347" s="60"/>
      <c r="AH347" s="60"/>
      <c r="AI347" s="60"/>
      <c r="AJ347" s="60"/>
      <c r="AK347" s="60"/>
      <c r="AL347" s="60"/>
      <c r="AM347" s="60"/>
      <c r="AN347" s="60"/>
      <c r="AO347" s="60"/>
      <c r="AP347" s="60"/>
      <c r="AQ347" s="60"/>
      <c r="AR347" s="60"/>
    </row>
    <row r="348" spans="1:44" x14ac:dyDescent="0.45">
      <c r="A348" s="60"/>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c r="AA348" s="60"/>
      <c r="AB348" s="60"/>
      <c r="AC348" s="60"/>
      <c r="AD348" s="60"/>
      <c r="AE348" s="60"/>
      <c r="AF348" s="60"/>
      <c r="AG348" s="60"/>
      <c r="AH348" s="60"/>
      <c r="AI348" s="60"/>
      <c r="AJ348" s="60"/>
      <c r="AK348" s="60"/>
      <c r="AL348" s="60"/>
      <c r="AM348" s="60"/>
      <c r="AN348" s="60"/>
      <c r="AO348" s="60"/>
      <c r="AP348" s="60"/>
      <c r="AQ348" s="60"/>
      <c r="AR348" s="60"/>
    </row>
    <row r="349" spans="1:44" x14ac:dyDescent="0.45">
      <c r="A349" s="60"/>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c r="AA349" s="60"/>
      <c r="AB349" s="60"/>
      <c r="AC349" s="60"/>
      <c r="AD349" s="60"/>
      <c r="AE349" s="60"/>
      <c r="AF349" s="60"/>
      <c r="AG349" s="60"/>
      <c r="AH349" s="60"/>
      <c r="AI349" s="60"/>
      <c r="AJ349" s="60"/>
      <c r="AK349" s="60"/>
      <c r="AL349" s="60"/>
      <c r="AM349" s="60"/>
      <c r="AN349" s="60"/>
      <c r="AO349" s="60"/>
      <c r="AP349" s="60"/>
      <c r="AQ349" s="60"/>
      <c r="AR349" s="60"/>
    </row>
    <row r="350" spans="1:44" x14ac:dyDescent="0.45">
      <c r="A350" s="60"/>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c r="AA350" s="60"/>
      <c r="AB350" s="60"/>
      <c r="AC350" s="60"/>
      <c r="AD350" s="60"/>
      <c r="AE350" s="60"/>
      <c r="AF350" s="60"/>
      <c r="AG350" s="60"/>
      <c r="AH350" s="60"/>
      <c r="AI350" s="60"/>
      <c r="AJ350" s="60"/>
      <c r="AK350" s="60"/>
      <c r="AL350" s="60"/>
      <c r="AM350" s="60"/>
      <c r="AN350" s="60"/>
      <c r="AO350" s="60"/>
      <c r="AP350" s="60"/>
      <c r="AQ350" s="60"/>
      <c r="AR350" s="60"/>
    </row>
    <row r="351" spans="1:44" x14ac:dyDescent="0.45">
      <c r="A351" s="60"/>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c r="AA351" s="60"/>
      <c r="AB351" s="60"/>
      <c r="AC351" s="60"/>
      <c r="AD351" s="60"/>
      <c r="AE351" s="60"/>
      <c r="AF351" s="60"/>
      <c r="AG351" s="60"/>
      <c r="AH351" s="60"/>
      <c r="AI351" s="60"/>
      <c r="AJ351" s="60"/>
      <c r="AK351" s="60"/>
      <c r="AL351" s="60"/>
      <c r="AM351" s="60"/>
      <c r="AN351" s="60"/>
      <c r="AO351" s="60"/>
      <c r="AP351" s="60"/>
      <c r="AQ351" s="60"/>
      <c r="AR351" s="60"/>
    </row>
    <row r="352" spans="1:44" x14ac:dyDescent="0.45">
      <c r="A352" s="60"/>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c r="AA352" s="60"/>
      <c r="AB352" s="60"/>
      <c r="AC352" s="60"/>
      <c r="AD352" s="60"/>
      <c r="AE352" s="60"/>
      <c r="AF352" s="60"/>
      <c r="AG352" s="60"/>
      <c r="AH352" s="60"/>
      <c r="AI352" s="60"/>
      <c r="AJ352" s="60"/>
      <c r="AK352" s="60"/>
      <c r="AL352" s="60"/>
      <c r="AM352" s="60"/>
      <c r="AN352" s="60"/>
      <c r="AO352" s="60"/>
      <c r="AP352" s="60"/>
      <c r="AQ352" s="60"/>
      <c r="AR352" s="60"/>
    </row>
    <row r="353" spans="1:44" x14ac:dyDescent="0.45">
      <c r="A353" s="60"/>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c r="AA353" s="60"/>
      <c r="AB353" s="60"/>
      <c r="AC353" s="60"/>
      <c r="AD353" s="60"/>
      <c r="AE353" s="60"/>
      <c r="AF353" s="60"/>
      <c r="AG353" s="60"/>
      <c r="AH353" s="60"/>
      <c r="AI353" s="60"/>
      <c r="AJ353" s="60"/>
      <c r="AK353" s="60"/>
      <c r="AL353" s="60"/>
      <c r="AM353" s="60"/>
      <c r="AN353" s="60"/>
      <c r="AO353" s="60"/>
      <c r="AP353" s="60"/>
      <c r="AQ353" s="60"/>
      <c r="AR353" s="60"/>
    </row>
    <row r="354" spans="1:44" x14ac:dyDescent="0.45">
      <c r="A354" s="60"/>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c r="AA354" s="60"/>
      <c r="AB354" s="60"/>
      <c r="AC354" s="60"/>
      <c r="AD354" s="60"/>
      <c r="AE354" s="60"/>
      <c r="AF354" s="60"/>
      <c r="AG354" s="60"/>
      <c r="AH354" s="60"/>
      <c r="AI354" s="60"/>
      <c r="AJ354" s="60"/>
      <c r="AK354" s="60"/>
      <c r="AL354" s="60"/>
      <c r="AM354" s="60"/>
      <c r="AN354" s="60"/>
      <c r="AO354" s="60"/>
      <c r="AP354" s="60"/>
      <c r="AQ354" s="60"/>
      <c r="AR354" s="60"/>
    </row>
    <row r="355" spans="1:44" x14ac:dyDescent="0.45">
      <c r="A355" s="60"/>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c r="AA355" s="60"/>
      <c r="AB355" s="60"/>
      <c r="AC355" s="60"/>
      <c r="AD355" s="60"/>
      <c r="AE355" s="60"/>
      <c r="AF355" s="60"/>
      <c r="AG355" s="60"/>
      <c r="AH355" s="60"/>
      <c r="AI355" s="60"/>
      <c r="AJ355" s="60"/>
      <c r="AK355" s="60"/>
      <c r="AL355" s="60"/>
      <c r="AM355" s="60"/>
      <c r="AN355" s="60"/>
      <c r="AO355" s="60"/>
      <c r="AP355" s="60"/>
      <c r="AQ355" s="60"/>
      <c r="AR355" s="60"/>
    </row>
    <row r="356" spans="1:44" x14ac:dyDescent="0.45">
      <c r="A356" s="60"/>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c r="AA356" s="60"/>
      <c r="AB356" s="60"/>
      <c r="AC356" s="60"/>
      <c r="AD356" s="60"/>
      <c r="AE356" s="60"/>
      <c r="AF356" s="60"/>
      <c r="AG356" s="60"/>
      <c r="AH356" s="60"/>
      <c r="AI356" s="60"/>
      <c r="AJ356" s="60"/>
      <c r="AK356" s="60"/>
      <c r="AL356" s="60"/>
      <c r="AM356" s="60"/>
      <c r="AN356" s="60"/>
      <c r="AO356" s="60"/>
      <c r="AP356" s="60"/>
      <c r="AQ356" s="60"/>
      <c r="AR356" s="60"/>
    </row>
    <row r="357" spans="1:44" x14ac:dyDescent="0.45">
      <c r="A357" s="60"/>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c r="AA357" s="60"/>
      <c r="AB357" s="60"/>
      <c r="AC357" s="60"/>
      <c r="AD357" s="60"/>
      <c r="AE357" s="60"/>
      <c r="AF357" s="60"/>
      <c r="AG357" s="60"/>
      <c r="AH357" s="60"/>
      <c r="AI357" s="60"/>
      <c r="AJ357" s="60"/>
      <c r="AK357" s="60"/>
      <c r="AL357" s="60"/>
      <c r="AM357" s="60"/>
      <c r="AN357" s="60"/>
      <c r="AO357" s="60"/>
      <c r="AP357" s="60"/>
      <c r="AQ357" s="60"/>
      <c r="AR357" s="60"/>
    </row>
    <row r="358" spans="1:44" x14ac:dyDescent="0.45">
      <c r="A358" s="60"/>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c r="AA358" s="60"/>
      <c r="AB358" s="60"/>
      <c r="AC358" s="60"/>
      <c r="AD358" s="60"/>
      <c r="AE358" s="60"/>
      <c r="AF358" s="60"/>
      <c r="AG358" s="60"/>
      <c r="AH358" s="60"/>
      <c r="AI358" s="60"/>
      <c r="AJ358" s="60"/>
      <c r="AK358" s="60"/>
      <c r="AL358" s="60"/>
      <c r="AM358" s="60"/>
      <c r="AN358" s="60"/>
      <c r="AO358" s="60"/>
      <c r="AP358" s="60"/>
      <c r="AQ358" s="60"/>
      <c r="AR358" s="60"/>
    </row>
    <row r="359" spans="1:44" x14ac:dyDescent="0.45">
      <c r="A359" s="60"/>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c r="AA359" s="60"/>
      <c r="AB359" s="60"/>
      <c r="AC359" s="60"/>
      <c r="AD359" s="60"/>
      <c r="AE359" s="60"/>
      <c r="AF359" s="60"/>
      <c r="AG359" s="60"/>
      <c r="AH359" s="60"/>
      <c r="AI359" s="60"/>
      <c r="AJ359" s="60"/>
      <c r="AK359" s="60"/>
      <c r="AL359" s="60"/>
      <c r="AM359" s="60"/>
      <c r="AN359" s="60"/>
      <c r="AO359" s="60"/>
      <c r="AP359" s="60"/>
      <c r="AQ359" s="60"/>
      <c r="AR359" s="60"/>
    </row>
    <row r="360" spans="1:44" x14ac:dyDescent="0.45">
      <c r="A360" s="60"/>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c r="AA360" s="60"/>
      <c r="AB360" s="60"/>
      <c r="AC360" s="60"/>
      <c r="AD360" s="60"/>
      <c r="AE360" s="60"/>
      <c r="AF360" s="60"/>
      <c r="AG360" s="60"/>
      <c r="AH360" s="60"/>
      <c r="AI360" s="60"/>
      <c r="AJ360" s="60"/>
      <c r="AK360" s="60"/>
      <c r="AL360" s="60"/>
      <c r="AM360" s="60"/>
      <c r="AN360" s="60"/>
      <c r="AO360" s="60"/>
      <c r="AP360" s="60"/>
      <c r="AQ360" s="60"/>
      <c r="AR360" s="60"/>
    </row>
    <row r="361" spans="1:44" x14ac:dyDescent="0.45">
      <c r="A361" s="60"/>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c r="AA361" s="60"/>
      <c r="AB361" s="60"/>
      <c r="AC361" s="60"/>
      <c r="AD361" s="60"/>
      <c r="AE361" s="60"/>
      <c r="AF361" s="60"/>
      <c r="AG361" s="60"/>
      <c r="AH361" s="60"/>
      <c r="AI361" s="60"/>
      <c r="AJ361" s="60"/>
      <c r="AK361" s="60"/>
      <c r="AL361" s="60"/>
      <c r="AM361" s="60"/>
      <c r="AN361" s="60"/>
      <c r="AO361" s="60"/>
      <c r="AP361" s="60"/>
      <c r="AQ361" s="60"/>
      <c r="AR361" s="60"/>
    </row>
    <row r="362" spans="1:44" x14ac:dyDescent="0.45">
      <c r="A362" s="60"/>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c r="AA362" s="60"/>
      <c r="AB362" s="60"/>
      <c r="AC362" s="60"/>
      <c r="AD362" s="60"/>
      <c r="AE362" s="60"/>
      <c r="AF362" s="60"/>
      <c r="AG362" s="60"/>
      <c r="AH362" s="60"/>
      <c r="AI362" s="60"/>
      <c r="AJ362" s="60"/>
      <c r="AK362" s="60"/>
      <c r="AL362" s="60"/>
      <c r="AM362" s="60"/>
      <c r="AN362" s="60"/>
      <c r="AO362" s="60"/>
      <c r="AP362" s="60"/>
      <c r="AQ362" s="60"/>
      <c r="AR362" s="60"/>
    </row>
    <row r="363" spans="1:44" x14ac:dyDescent="0.45">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c r="AA363" s="60"/>
      <c r="AB363" s="60"/>
      <c r="AC363" s="60"/>
      <c r="AD363" s="60"/>
      <c r="AE363" s="60"/>
      <c r="AF363" s="60"/>
      <c r="AG363" s="60"/>
      <c r="AH363" s="60"/>
      <c r="AI363" s="60"/>
      <c r="AJ363" s="60"/>
      <c r="AK363" s="60"/>
      <c r="AL363" s="60"/>
      <c r="AM363" s="60"/>
      <c r="AN363" s="60"/>
      <c r="AO363" s="60"/>
      <c r="AP363" s="60"/>
      <c r="AQ363" s="60"/>
      <c r="AR363" s="60"/>
    </row>
    <row r="364" spans="1:44" x14ac:dyDescent="0.45">
      <c r="A364" s="60"/>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c r="AA364" s="60"/>
      <c r="AB364" s="60"/>
      <c r="AC364" s="60"/>
      <c r="AD364" s="60"/>
      <c r="AE364" s="60"/>
      <c r="AF364" s="60"/>
      <c r="AG364" s="60"/>
      <c r="AH364" s="60"/>
      <c r="AI364" s="60"/>
      <c r="AJ364" s="60"/>
      <c r="AK364" s="60"/>
      <c r="AL364" s="60"/>
      <c r="AM364" s="60"/>
      <c r="AN364" s="60"/>
      <c r="AO364" s="60"/>
      <c r="AP364" s="60"/>
      <c r="AQ364" s="60"/>
      <c r="AR364" s="60"/>
    </row>
    <row r="365" spans="1:44" x14ac:dyDescent="0.45">
      <c r="A365" s="60"/>
      <c r="B365" s="60"/>
      <c r="C365" s="60"/>
      <c r="D365" s="60"/>
      <c r="E365" s="60"/>
      <c r="F365" s="60"/>
      <c r="G365" s="60"/>
      <c r="H365" s="60"/>
      <c r="I365" s="60"/>
      <c r="J365" s="60"/>
      <c r="K365" s="60"/>
      <c r="L365" s="60"/>
      <c r="M365" s="60"/>
      <c r="N365" s="60"/>
      <c r="O365" s="60"/>
      <c r="P365" s="60"/>
      <c r="Q365" s="60"/>
      <c r="R365" s="60"/>
    </row>
    <row r="366" spans="1:44" x14ac:dyDescent="0.45">
      <c r="A366" s="60"/>
      <c r="B366" s="60"/>
      <c r="C366" s="60"/>
      <c r="D366" s="60"/>
      <c r="E366" s="60"/>
      <c r="F366" s="60"/>
      <c r="G366" s="60"/>
      <c r="H366" s="60"/>
      <c r="I366" s="60"/>
      <c r="J366" s="60"/>
      <c r="K366" s="60"/>
      <c r="L366" s="60"/>
      <c r="M366" s="60"/>
      <c r="N366" s="60"/>
      <c r="O366" s="60"/>
      <c r="P366" s="60"/>
      <c r="Q366" s="60"/>
      <c r="R366" s="60"/>
    </row>
    <row r="367" spans="1:44" x14ac:dyDescent="0.45">
      <c r="A367" s="60"/>
      <c r="B367" s="60"/>
      <c r="C367" s="60"/>
      <c r="D367" s="60"/>
      <c r="E367" s="60"/>
      <c r="F367" s="60"/>
      <c r="G367" s="60"/>
      <c r="H367" s="60"/>
      <c r="I367" s="60"/>
      <c r="J367" s="60"/>
      <c r="K367" s="60"/>
      <c r="L367" s="60"/>
      <c r="M367" s="60"/>
      <c r="N367" s="60"/>
      <c r="O367" s="60"/>
      <c r="P367" s="60"/>
      <c r="Q367" s="60"/>
      <c r="R367" s="60"/>
    </row>
    <row r="368" spans="1:44" x14ac:dyDescent="0.45">
      <c r="A368" s="60"/>
      <c r="B368" s="60"/>
      <c r="C368" s="60"/>
      <c r="D368" s="60"/>
      <c r="E368" s="60"/>
      <c r="F368" s="60"/>
      <c r="G368" s="60"/>
      <c r="H368" s="60"/>
      <c r="I368" s="60"/>
      <c r="J368" s="60"/>
      <c r="K368" s="60"/>
      <c r="L368" s="60"/>
      <c r="M368" s="60"/>
      <c r="N368" s="60"/>
      <c r="O368" s="60"/>
      <c r="P368" s="60"/>
      <c r="Q368" s="60"/>
      <c r="R368" s="60"/>
    </row>
    <row r="369" spans="1:18" x14ac:dyDescent="0.45">
      <c r="A369" s="60"/>
      <c r="B369" s="60"/>
      <c r="C369" s="60"/>
      <c r="D369" s="60"/>
      <c r="E369" s="60"/>
      <c r="F369" s="60"/>
      <c r="G369" s="60"/>
      <c r="H369" s="60"/>
      <c r="I369" s="60"/>
      <c r="J369" s="60"/>
      <c r="K369" s="60"/>
      <c r="L369" s="60"/>
      <c r="M369" s="60"/>
      <c r="N369" s="60"/>
      <c r="O369" s="60"/>
      <c r="P369" s="60"/>
      <c r="Q369" s="60"/>
      <c r="R369" s="60"/>
    </row>
    <row r="370" spans="1:18" x14ac:dyDescent="0.45">
      <c r="A370" s="60"/>
      <c r="B370" s="60"/>
      <c r="C370" s="60"/>
      <c r="D370" s="60"/>
      <c r="E370" s="60"/>
      <c r="F370" s="60"/>
      <c r="G370" s="60"/>
      <c r="H370" s="60"/>
      <c r="I370" s="60"/>
      <c r="J370" s="60"/>
      <c r="K370" s="60"/>
      <c r="L370" s="60"/>
      <c r="M370" s="60"/>
      <c r="N370" s="60"/>
      <c r="O370" s="60"/>
      <c r="P370" s="60"/>
      <c r="Q370" s="60"/>
      <c r="R370" s="60"/>
    </row>
    <row r="371" spans="1:18" x14ac:dyDescent="0.45">
      <c r="A371" s="60"/>
      <c r="B371" s="60"/>
      <c r="C371" s="60"/>
      <c r="D371" s="60"/>
      <c r="E371" s="60"/>
      <c r="F371" s="60"/>
      <c r="G371" s="60"/>
      <c r="H371" s="60"/>
      <c r="I371" s="60"/>
      <c r="J371" s="60"/>
      <c r="K371" s="60"/>
      <c r="L371" s="60"/>
      <c r="M371" s="60"/>
      <c r="N371" s="60"/>
      <c r="O371" s="60"/>
      <c r="P371" s="60"/>
      <c r="Q371" s="60"/>
      <c r="R371" s="60"/>
    </row>
    <row r="372" spans="1:18" x14ac:dyDescent="0.45">
      <c r="A372" s="60"/>
      <c r="B372" s="60"/>
      <c r="C372" s="60"/>
      <c r="D372" s="60"/>
      <c r="E372" s="60"/>
      <c r="F372" s="60"/>
      <c r="G372" s="60"/>
      <c r="H372" s="60"/>
      <c r="I372" s="60"/>
      <c r="J372" s="60"/>
      <c r="K372" s="60"/>
      <c r="L372" s="60"/>
      <c r="M372" s="60"/>
      <c r="N372" s="60"/>
      <c r="O372" s="60"/>
      <c r="P372" s="60"/>
      <c r="Q372" s="60"/>
      <c r="R372" s="60"/>
    </row>
    <row r="373" spans="1:18" x14ac:dyDescent="0.45">
      <c r="A373" s="60"/>
      <c r="B373" s="60"/>
      <c r="C373" s="60"/>
      <c r="D373" s="60"/>
      <c r="E373" s="60"/>
      <c r="F373" s="60"/>
      <c r="G373" s="60"/>
      <c r="H373" s="60"/>
      <c r="I373" s="60"/>
      <c r="J373" s="60"/>
      <c r="K373" s="60"/>
      <c r="L373" s="60"/>
      <c r="M373" s="60"/>
      <c r="N373" s="60"/>
      <c r="O373" s="60"/>
      <c r="P373" s="60"/>
      <c r="Q373" s="60"/>
      <c r="R373" s="60"/>
    </row>
    <row r="374" spans="1:18" x14ac:dyDescent="0.45">
      <c r="A374" s="60"/>
      <c r="B374" s="60"/>
      <c r="C374" s="60"/>
      <c r="D374" s="60"/>
      <c r="E374" s="60"/>
      <c r="F374" s="60"/>
      <c r="G374" s="60"/>
      <c r="H374" s="60"/>
      <c r="I374" s="60"/>
      <c r="J374" s="60"/>
      <c r="K374" s="60"/>
      <c r="L374" s="60"/>
      <c r="M374" s="60"/>
      <c r="N374" s="60"/>
      <c r="O374" s="60"/>
      <c r="P374" s="60"/>
      <c r="Q374" s="60"/>
      <c r="R374" s="60"/>
    </row>
    <row r="375" spans="1:18" x14ac:dyDescent="0.45">
      <c r="A375" s="60"/>
      <c r="B375" s="60"/>
      <c r="C375" s="60"/>
      <c r="D375" s="60"/>
      <c r="E375" s="60"/>
      <c r="F375" s="60"/>
      <c r="G375" s="60"/>
      <c r="H375" s="60"/>
      <c r="I375" s="60"/>
      <c r="J375" s="60"/>
      <c r="K375" s="60"/>
      <c r="L375" s="60"/>
      <c r="M375" s="60"/>
      <c r="N375" s="60"/>
      <c r="O375" s="60"/>
      <c r="P375" s="60"/>
      <c r="Q375" s="60"/>
      <c r="R375" s="60"/>
    </row>
    <row r="376" spans="1:18" x14ac:dyDescent="0.45">
      <c r="A376" s="60"/>
      <c r="B376" s="60"/>
      <c r="C376" s="60"/>
      <c r="D376" s="60"/>
      <c r="E376" s="60"/>
      <c r="F376" s="60"/>
      <c r="G376" s="60"/>
      <c r="H376" s="60"/>
      <c r="I376" s="60"/>
      <c r="J376" s="60"/>
      <c r="K376" s="60"/>
      <c r="L376" s="60"/>
      <c r="M376" s="60"/>
      <c r="N376" s="60"/>
      <c r="O376" s="60"/>
      <c r="P376" s="60"/>
      <c r="Q376" s="60"/>
      <c r="R376" s="60"/>
    </row>
    <row r="377" spans="1:18" x14ac:dyDescent="0.45">
      <c r="A377" s="60"/>
      <c r="B377" s="60"/>
      <c r="C377" s="60"/>
      <c r="D377" s="60"/>
      <c r="E377" s="60"/>
      <c r="F377" s="60"/>
      <c r="G377" s="60"/>
      <c r="H377" s="60"/>
      <c r="I377" s="60"/>
      <c r="J377" s="60"/>
      <c r="K377" s="60"/>
      <c r="L377" s="60"/>
      <c r="M377" s="60"/>
      <c r="N377" s="60"/>
      <c r="O377" s="60"/>
      <c r="P377" s="60"/>
      <c r="Q377" s="60"/>
      <c r="R377" s="60"/>
    </row>
    <row r="378" spans="1:18" x14ac:dyDescent="0.45">
      <c r="A378" s="60"/>
      <c r="B378" s="60"/>
      <c r="C378" s="60"/>
      <c r="D378" s="60"/>
      <c r="E378" s="60"/>
      <c r="F378" s="60"/>
      <c r="G378" s="60"/>
      <c r="H378" s="60"/>
      <c r="I378" s="60"/>
      <c r="J378" s="60"/>
      <c r="K378" s="60"/>
      <c r="L378" s="60"/>
      <c r="M378" s="60"/>
      <c r="N378" s="60"/>
      <c r="O378" s="60"/>
      <c r="P378" s="60"/>
      <c r="Q378" s="60"/>
      <c r="R378" s="60"/>
    </row>
    <row r="379" spans="1:18" x14ac:dyDescent="0.45">
      <c r="A379" s="60"/>
      <c r="B379" s="60"/>
      <c r="C379" s="60"/>
      <c r="D379" s="60"/>
      <c r="E379" s="60"/>
      <c r="F379" s="60"/>
      <c r="G379" s="60"/>
      <c r="H379" s="60"/>
      <c r="I379" s="60"/>
      <c r="J379" s="60"/>
      <c r="K379" s="60"/>
      <c r="L379" s="60"/>
      <c r="M379" s="60"/>
      <c r="N379" s="60"/>
      <c r="O379" s="60"/>
      <c r="P379" s="60"/>
      <c r="Q379" s="60"/>
      <c r="R379" s="60"/>
    </row>
    <row r="380" spans="1:18" x14ac:dyDescent="0.45">
      <c r="A380" s="60"/>
      <c r="B380" s="60"/>
      <c r="C380" s="60"/>
      <c r="D380" s="60"/>
      <c r="E380" s="60"/>
      <c r="F380" s="60"/>
      <c r="G380" s="60"/>
      <c r="H380" s="60"/>
      <c r="I380" s="60"/>
      <c r="J380" s="60"/>
      <c r="K380" s="60"/>
      <c r="L380" s="60"/>
      <c r="M380" s="60"/>
      <c r="N380" s="60"/>
      <c r="O380" s="60"/>
      <c r="P380" s="60"/>
      <c r="Q380" s="60"/>
      <c r="R380" s="60"/>
    </row>
    <row r="381" spans="1:18" x14ac:dyDescent="0.45">
      <c r="A381" s="60"/>
      <c r="B381" s="60"/>
      <c r="C381" s="60"/>
      <c r="D381" s="60"/>
      <c r="E381" s="60"/>
      <c r="F381" s="60"/>
      <c r="G381" s="60"/>
      <c r="H381" s="60"/>
      <c r="I381" s="60"/>
      <c r="J381" s="60"/>
      <c r="K381" s="60"/>
      <c r="L381" s="60"/>
      <c r="M381" s="60"/>
      <c r="N381" s="60"/>
      <c r="O381" s="60"/>
      <c r="P381" s="60"/>
      <c r="Q381" s="60"/>
      <c r="R381" s="60"/>
    </row>
    <row r="382" spans="1:18" x14ac:dyDescent="0.45">
      <c r="A382" s="60"/>
      <c r="B382" s="60"/>
      <c r="C382" s="60"/>
      <c r="D382" s="60"/>
      <c r="E382" s="60"/>
      <c r="F382" s="60"/>
      <c r="G382" s="60"/>
      <c r="H382" s="60"/>
      <c r="I382" s="60"/>
      <c r="J382" s="60"/>
      <c r="K382" s="60"/>
      <c r="L382" s="60"/>
      <c r="M382" s="60"/>
      <c r="N382" s="60"/>
      <c r="O382" s="60"/>
      <c r="P382" s="60"/>
      <c r="Q382" s="60"/>
      <c r="R382" s="60"/>
    </row>
    <row r="383" spans="1:18" x14ac:dyDescent="0.45">
      <c r="A383" s="60"/>
      <c r="B383" s="60"/>
      <c r="C383" s="60"/>
      <c r="D383" s="60"/>
      <c r="E383" s="60"/>
      <c r="F383" s="60"/>
      <c r="G383" s="60"/>
      <c r="H383" s="60"/>
      <c r="I383" s="60"/>
      <c r="J383" s="60"/>
      <c r="K383" s="60"/>
      <c r="L383" s="60"/>
      <c r="M383" s="60"/>
      <c r="N383" s="60"/>
      <c r="O383" s="60"/>
      <c r="P383" s="60"/>
      <c r="Q383" s="60"/>
      <c r="R383" s="60"/>
    </row>
    <row r="384" spans="1:18" x14ac:dyDescent="0.45">
      <c r="A384" s="60"/>
      <c r="B384" s="60"/>
      <c r="C384" s="60"/>
      <c r="D384" s="60"/>
      <c r="E384" s="60"/>
      <c r="F384" s="60"/>
      <c r="G384" s="60"/>
      <c r="H384" s="60"/>
      <c r="I384" s="60"/>
      <c r="J384" s="60"/>
      <c r="K384" s="60"/>
      <c r="L384" s="60"/>
      <c r="M384" s="60"/>
      <c r="N384" s="60"/>
      <c r="O384" s="60"/>
      <c r="P384" s="60"/>
      <c r="Q384" s="60"/>
      <c r="R384" s="60"/>
    </row>
    <row r="385" spans="1:18" x14ac:dyDescent="0.45">
      <c r="A385" s="60"/>
      <c r="B385" s="60"/>
      <c r="C385" s="60"/>
      <c r="D385" s="60"/>
      <c r="E385" s="60"/>
      <c r="F385" s="60"/>
      <c r="G385" s="60"/>
      <c r="H385" s="60"/>
      <c r="I385" s="60"/>
      <c r="J385" s="60"/>
      <c r="K385" s="60"/>
      <c r="L385" s="60"/>
      <c r="M385" s="60"/>
      <c r="N385" s="60"/>
      <c r="O385" s="60"/>
      <c r="P385" s="60"/>
      <c r="Q385" s="60"/>
      <c r="R385" s="60"/>
    </row>
    <row r="386" spans="1:18" x14ac:dyDescent="0.45">
      <c r="A386" s="60"/>
      <c r="B386" s="60"/>
      <c r="C386" s="60"/>
      <c r="D386" s="60"/>
      <c r="E386" s="60"/>
      <c r="F386" s="60"/>
      <c r="G386" s="60"/>
      <c r="H386" s="60"/>
      <c r="I386" s="60"/>
      <c r="J386" s="60"/>
      <c r="K386" s="60"/>
      <c r="L386" s="60"/>
      <c r="M386" s="60"/>
      <c r="N386" s="60"/>
      <c r="O386" s="60"/>
      <c r="P386" s="60"/>
      <c r="Q386" s="60"/>
      <c r="R386" s="60"/>
    </row>
    <row r="387" spans="1:18" x14ac:dyDescent="0.45">
      <c r="A387" s="60"/>
      <c r="B387" s="60"/>
      <c r="C387" s="60"/>
      <c r="D387" s="60"/>
      <c r="E387" s="60"/>
      <c r="F387" s="60"/>
      <c r="G387" s="60"/>
      <c r="H387" s="60"/>
      <c r="I387" s="60"/>
      <c r="J387" s="60"/>
      <c r="K387" s="60"/>
      <c r="L387" s="60"/>
      <c r="M387" s="60"/>
      <c r="N387" s="60"/>
      <c r="O387" s="60"/>
      <c r="P387" s="60"/>
      <c r="Q387" s="60"/>
      <c r="R387" s="60"/>
    </row>
    <row r="388" spans="1:18" x14ac:dyDescent="0.45">
      <c r="A388" s="60"/>
      <c r="B388" s="60"/>
      <c r="C388" s="60"/>
      <c r="D388" s="60"/>
      <c r="E388" s="60"/>
      <c r="F388" s="60"/>
      <c r="G388" s="60"/>
      <c r="H388" s="60"/>
      <c r="I388" s="60"/>
      <c r="J388" s="60"/>
      <c r="K388" s="60"/>
      <c r="L388" s="60"/>
      <c r="M388" s="60"/>
      <c r="N388" s="60"/>
      <c r="O388" s="60"/>
      <c r="P388" s="60"/>
      <c r="Q388" s="60"/>
      <c r="R388" s="60"/>
    </row>
    <row r="389" spans="1:18" x14ac:dyDescent="0.45">
      <c r="A389" s="60"/>
      <c r="B389" s="60"/>
      <c r="C389" s="60"/>
      <c r="D389" s="60"/>
      <c r="E389" s="60"/>
      <c r="F389" s="60"/>
      <c r="G389" s="60"/>
      <c r="H389" s="60"/>
      <c r="I389" s="60"/>
      <c r="J389" s="60"/>
      <c r="K389" s="60"/>
      <c r="L389" s="60"/>
      <c r="M389" s="60"/>
      <c r="N389" s="60"/>
      <c r="O389" s="60"/>
      <c r="P389" s="60"/>
      <c r="Q389" s="60"/>
      <c r="R389" s="60"/>
    </row>
    <row r="390" spans="1:18" x14ac:dyDescent="0.45">
      <c r="A390" s="60"/>
      <c r="B390" s="60"/>
      <c r="C390" s="60"/>
      <c r="D390" s="60"/>
      <c r="E390" s="60"/>
      <c r="F390" s="60"/>
      <c r="G390" s="60"/>
      <c r="H390" s="60"/>
      <c r="I390" s="60"/>
      <c r="J390" s="60"/>
      <c r="K390" s="60"/>
      <c r="L390" s="60"/>
      <c r="M390" s="60"/>
      <c r="N390" s="60"/>
      <c r="O390" s="60"/>
      <c r="P390" s="60"/>
      <c r="Q390" s="60"/>
      <c r="R390" s="60"/>
    </row>
    <row r="391" spans="1:18" x14ac:dyDescent="0.45">
      <c r="A391" s="60"/>
      <c r="B391" s="60"/>
      <c r="C391" s="60"/>
      <c r="D391" s="60"/>
      <c r="E391" s="60"/>
      <c r="F391" s="60"/>
      <c r="G391" s="60"/>
      <c r="H391" s="60"/>
      <c r="I391" s="60"/>
      <c r="J391" s="60"/>
      <c r="K391" s="60"/>
      <c r="L391" s="60"/>
      <c r="M391" s="60"/>
      <c r="N391" s="60"/>
      <c r="O391" s="60"/>
      <c r="P391" s="60"/>
      <c r="Q391" s="60"/>
      <c r="R391" s="60"/>
    </row>
    <row r="392" spans="1:18" x14ac:dyDescent="0.45">
      <c r="A392" s="60"/>
      <c r="B392" s="60"/>
      <c r="C392" s="60"/>
      <c r="D392" s="60"/>
      <c r="E392" s="60"/>
      <c r="F392" s="60"/>
      <c r="G392" s="60"/>
      <c r="H392" s="60"/>
      <c r="I392" s="60"/>
      <c r="J392" s="60"/>
      <c r="K392" s="60"/>
      <c r="L392" s="60"/>
      <c r="M392" s="60"/>
      <c r="N392" s="60"/>
      <c r="O392" s="60"/>
      <c r="P392" s="60"/>
      <c r="Q392" s="60"/>
      <c r="R392" s="60"/>
    </row>
    <row r="393" spans="1:18" x14ac:dyDescent="0.45">
      <c r="A393" s="60"/>
      <c r="B393" s="60"/>
      <c r="C393" s="60"/>
      <c r="D393" s="60"/>
      <c r="E393" s="60"/>
      <c r="F393" s="60"/>
      <c r="G393" s="60"/>
      <c r="H393" s="60"/>
      <c r="I393" s="60"/>
      <c r="J393" s="60"/>
      <c r="K393" s="60"/>
      <c r="L393" s="60"/>
      <c r="M393" s="60"/>
      <c r="N393" s="60"/>
      <c r="O393" s="60"/>
      <c r="P393" s="60"/>
      <c r="Q393" s="60"/>
      <c r="R393" s="60"/>
    </row>
    <row r="394" spans="1:18" x14ac:dyDescent="0.45">
      <c r="A394" s="60"/>
      <c r="B394" s="60"/>
      <c r="C394" s="60"/>
      <c r="D394" s="60"/>
      <c r="E394" s="60"/>
      <c r="F394" s="60"/>
      <c r="G394" s="60"/>
      <c r="H394" s="60"/>
      <c r="I394" s="60"/>
      <c r="J394" s="60"/>
      <c r="K394" s="60"/>
      <c r="L394" s="60"/>
      <c r="M394" s="60"/>
      <c r="N394" s="60"/>
      <c r="O394" s="60"/>
      <c r="P394" s="60"/>
      <c r="Q394" s="60"/>
      <c r="R394" s="60"/>
    </row>
    <row r="395" spans="1:18" x14ac:dyDescent="0.45">
      <c r="A395" s="60"/>
      <c r="B395" s="60"/>
      <c r="C395" s="60"/>
      <c r="D395" s="60"/>
      <c r="E395" s="60"/>
      <c r="F395" s="60"/>
      <c r="G395" s="60"/>
      <c r="H395" s="60"/>
      <c r="I395" s="60"/>
      <c r="J395" s="60"/>
      <c r="K395" s="60"/>
      <c r="L395" s="60"/>
      <c r="M395" s="60"/>
      <c r="N395" s="60"/>
      <c r="O395" s="60"/>
      <c r="P395" s="60"/>
      <c r="Q395" s="60"/>
      <c r="R395" s="60"/>
    </row>
    <row r="396" spans="1:18" x14ac:dyDescent="0.45">
      <c r="A396" s="60"/>
      <c r="B396" s="60"/>
      <c r="C396" s="60"/>
      <c r="D396" s="60"/>
      <c r="E396" s="60"/>
      <c r="F396" s="60"/>
      <c r="G396" s="60"/>
      <c r="H396" s="60"/>
      <c r="I396" s="60"/>
      <c r="J396" s="60"/>
      <c r="K396" s="60"/>
      <c r="L396" s="60"/>
      <c r="M396" s="60"/>
      <c r="N396" s="60"/>
      <c r="O396" s="60"/>
      <c r="P396" s="60"/>
      <c r="Q396" s="60"/>
      <c r="R396" s="60"/>
    </row>
    <row r="397" spans="1:18" x14ac:dyDescent="0.45">
      <c r="A397" s="60"/>
      <c r="B397" s="60"/>
      <c r="C397" s="60"/>
      <c r="D397" s="60"/>
      <c r="E397" s="60"/>
      <c r="F397" s="60"/>
      <c r="G397" s="60"/>
      <c r="H397" s="60"/>
      <c r="I397" s="60"/>
      <c r="J397" s="60"/>
      <c r="K397" s="60"/>
      <c r="L397" s="60"/>
      <c r="M397" s="60"/>
      <c r="N397" s="60"/>
      <c r="O397" s="60"/>
      <c r="P397" s="60"/>
      <c r="Q397" s="60"/>
      <c r="R397" s="60"/>
    </row>
    <row r="398" spans="1:18" x14ac:dyDescent="0.45">
      <c r="A398" s="60"/>
      <c r="B398" s="60"/>
      <c r="C398" s="60"/>
      <c r="D398" s="60"/>
      <c r="E398" s="60"/>
      <c r="F398" s="60"/>
      <c r="G398" s="60"/>
      <c r="H398" s="60"/>
      <c r="I398" s="60"/>
      <c r="J398" s="60"/>
      <c r="K398" s="60"/>
      <c r="L398" s="60"/>
      <c r="M398" s="60"/>
      <c r="N398" s="60"/>
      <c r="O398" s="60"/>
      <c r="P398" s="60"/>
      <c r="Q398" s="60"/>
      <c r="R398" s="60"/>
    </row>
    <row r="399" spans="1:18" x14ac:dyDescent="0.45">
      <c r="A399" s="60"/>
      <c r="B399" s="60"/>
      <c r="C399" s="60"/>
      <c r="D399" s="60"/>
      <c r="E399" s="60"/>
      <c r="F399" s="60"/>
      <c r="G399" s="60"/>
      <c r="H399" s="60"/>
      <c r="I399" s="60"/>
      <c r="J399" s="60"/>
      <c r="K399" s="60"/>
      <c r="L399" s="60"/>
      <c r="M399" s="60"/>
      <c r="N399" s="60"/>
      <c r="O399" s="60"/>
      <c r="P399" s="60"/>
      <c r="Q399" s="60"/>
      <c r="R399" s="60"/>
    </row>
    <row r="400" spans="1:18" x14ac:dyDescent="0.45">
      <c r="A400" s="60"/>
      <c r="B400" s="60"/>
      <c r="C400" s="60"/>
      <c r="D400" s="60"/>
      <c r="E400" s="60"/>
      <c r="F400" s="60"/>
      <c r="G400" s="60"/>
      <c r="H400" s="60"/>
      <c r="I400" s="60"/>
      <c r="J400" s="60"/>
      <c r="K400" s="60"/>
      <c r="L400" s="60"/>
      <c r="M400" s="60"/>
      <c r="N400" s="60"/>
      <c r="O400" s="60"/>
      <c r="P400" s="60"/>
      <c r="Q400" s="60"/>
      <c r="R400" s="60"/>
    </row>
    <row r="401" spans="1:18" x14ac:dyDescent="0.45">
      <c r="A401" s="60"/>
      <c r="B401" s="60"/>
      <c r="C401" s="60"/>
      <c r="D401" s="60"/>
      <c r="E401" s="60"/>
      <c r="F401" s="60"/>
      <c r="G401" s="60"/>
      <c r="H401" s="60"/>
      <c r="I401" s="60"/>
      <c r="J401" s="60"/>
      <c r="K401" s="60"/>
      <c r="L401" s="60"/>
      <c r="M401" s="60"/>
      <c r="N401" s="60"/>
      <c r="O401" s="60"/>
      <c r="P401" s="60"/>
      <c r="Q401" s="60"/>
      <c r="R401" s="60"/>
    </row>
    <row r="402" spans="1:18" x14ac:dyDescent="0.45">
      <c r="A402" s="60"/>
      <c r="B402" s="60"/>
      <c r="C402" s="60"/>
      <c r="D402" s="60"/>
      <c r="E402" s="60"/>
      <c r="F402" s="60"/>
      <c r="G402" s="60"/>
      <c r="H402" s="60"/>
      <c r="I402" s="60"/>
      <c r="J402" s="60"/>
      <c r="K402" s="60"/>
      <c r="L402" s="60"/>
      <c r="M402" s="60"/>
      <c r="N402" s="60"/>
      <c r="O402" s="60"/>
      <c r="P402" s="60"/>
      <c r="Q402" s="60"/>
      <c r="R402" s="60"/>
    </row>
    <row r="403" spans="1:18" x14ac:dyDescent="0.45">
      <c r="A403" s="60"/>
      <c r="B403" s="60"/>
      <c r="C403" s="60"/>
      <c r="D403" s="60"/>
      <c r="E403" s="60"/>
      <c r="F403" s="60"/>
      <c r="G403" s="60"/>
      <c r="H403" s="60"/>
      <c r="I403" s="60"/>
      <c r="J403" s="60"/>
      <c r="K403" s="60"/>
      <c r="L403" s="60"/>
      <c r="M403" s="60"/>
      <c r="N403" s="60"/>
      <c r="O403" s="60"/>
      <c r="P403" s="60"/>
      <c r="Q403" s="60"/>
      <c r="R403" s="60"/>
    </row>
    <row r="404" spans="1:18" x14ac:dyDescent="0.45">
      <c r="A404" s="60"/>
      <c r="B404" s="60"/>
      <c r="C404" s="60"/>
      <c r="D404" s="60"/>
      <c r="E404" s="60"/>
      <c r="F404" s="60"/>
      <c r="G404" s="60"/>
      <c r="H404" s="60"/>
      <c r="I404" s="60"/>
      <c r="J404" s="60"/>
      <c r="K404" s="60"/>
      <c r="L404" s="60"/>
      <c r="M404" s="60"/>
      <c r="N404" s="60"/>
      <c r="O404" s="60"/>
      <c r="P404" s="60"/>
      <c r="Q404" s="60"/>
      <c r="R404" s="60"/>
    </row>
    <row r="405" spans="1:18" x14ac:dyDescent="0.45">
      <c r="A405" s="60"/>
      <c r="B405" s="60"/>
      <c r="C405" s="60"/>
      <c r="D405" s="60"/>
      <c r="E405" s="60"/>
      <c r="F405" s="60"/>
      <c r="G405" s="60"/>
      <c r="H405" s="60"/>
      <c r="I405" s="60"/>
      <c r="J405" s="60"/>
      <c r="K405" s="60"/>
      <c r="L405" s="60"/>
      <c r="M405" s="60"/>
      <c r="N405" s="60"/>
      <c r="O405" s="60"/>
      <c r="P405" s="60"/>
      <c r="Q405" s="60"/>
      <c r="R405" s="60"/>
    </row>
    <row r="406" spans="1:18" x14ac:dyDescent="0.45">
      <c r="A406" s="60"/>
      <c r="B406" s="60"/>
      <c r="C406" s="60"/>
      <c r="D406" s="60"/>
      <c r="E406" s="60"/>
      <c r="F406" s="60"/>
      <c r="G406" s="60"/>
      <c r="H406" s="60"/>
      <c r="I406" s="60"/>
      <c r="J406" s="60"/>
      <c r="K406" s="60"/>
      <c r="L406" s="60"/>
      <c r="M406" s="60"/>
      <c r="N406" s="60"/>
      <c r="O406" s="60"/>
      <c r="P406" s="60"/>
      <c r="Q406" s="60"/>
      <c r="R406" s="60"/>
    </row>
    <row r="407" spans="1:18" x14ac:dyDescent="0.45">
      <c r="A407" s="60"/>
      <c r="B407" s="60"/>
      <c r="C407" s="60"/>
      <c r="D407" s="60"/>
      <c r="E407" s="60"/>
      <c r="F407" s="60"/>
      <c r="G407" s="60"/>
      <c r="H407" s="60"/>
      <c r="I407" s="60"/>
      <c r="J407" s="60"/>
      <c r="K407" s="60"/>
      <c r="L407" s="60"/>
      <c r="M407" s="60"/>
      <c r="N407" s="60"/>
      <c r="O407" s="60"/>
      <c r="P407" s="60"/>
      <c r="Q407" s="60"/>
      <c r="R407" s="60"/>
    </row>
    <row r="408" spans="1:18" x14ac:dyDescent="0.45">
      <c r="A408" s="60"/>
      <c r="B408" s="60"/>
      <c r="C408" s="60"/>
      <c r="D408" s="60"/>
      <c r="E408" s="60"/>
      <c r="F408" s="60"/>
      <c r="G408" s="60"/>
      <c r="H408" s="60"/>
      <c r="I408" s="60"/>
      <c r="J408" s="60"/>
      <c r="K408" s="60"/>
      <c r="L408" s="60"/>
      <c r="M408" s="60"/>
      <c r="N408" s="60"/>
      <c r="O408" s="60"/>
      <c r="P408" s="60"/>
      <c r="Q408" s="60"/>
      <c r="R408" s="60"/>
    </row>
    <row r="409" spans="1:18" x14ac:dyDescent="0.45">
      <c r="A409" s="60"/>
      <c r="B409" s="60"/>
      <c r="C409" s="60"/>
      <c r="D409" s="60"/>
      <c r="E409" s="60"/>
      <c r="F409" s="60"/>
      <c r="G409" s="60"/>
      <c r="H409" s="60"/>
      <c r="I409" s="60"/>
      <c r="J409" s="60"/>
      <c r="K409" s="60"/>
      <c r="L409" s="60"/>
      <c r="M409" s="60"/>
      <c r="N409" s="60"/>
      <c r="O409" s="60"/>
      <c r="P409" s="60"/>
      <c r="Q409" s="60"/>
      <c r="R409" s="60"/>
    </row>
    <row r="410" spans="1:18" x14ac:dyDescent="0.45">
      <c r="A410" s="60"/>
      <c r="B410" s="60"/>
      <c r="C410" s="60"/>
      <c r="D410" s="60"/>
      <c r="E410" s="60"/>
      <c r="F410" s="60"/>
      <c r="G410" s="60"/>
      <c r="H410" s="60"/>
      <c r="I410" s="60"/>
      <c r="J410" s="60"/>
      <c r="K410" s="60"/>
      <c r="L410" s="60"/>
      <c r="M410" s="60"/>
      <c r="N410" s="60"/>
      <c r="O410" s="60"/>
      <c r="P410" s="60"/>
      <c r="Q410" s="60"/>
      <c r="R410" s="60"/>
    </row>
    <row r="411" spans="1:18" x14ac:dyDescent="0.45">
      <c r="A411" s="60"/>
      <c r="B411" s="60"/>
      <c r="C411" s="60"/>
      <c r="D411" s="60"/>
      <c r="E411" s="60"/>
      <c r="F411" s="60"/>
      <c r="G411" s="60"/>
      <c r="H411" s="60"/>
      <c r="I411" s="60"/>
      <c r="J411" s="60"/>
      <c r="K411" s="60"/>
      <c r="L411" s="60"/>
      <c r="M411" s="60"/>
      <c r="N411" s="60"/>
      <c r="O411" s="60"/>
      <c r="P411" s="60"/>
      <c r="Q411" s="60"/>
      <c r="R411" s="60"/>
    </row>
    <row r="412" spans="1:18" x14ac:dyDescent="0.45">
      <c r="A412" s="60"/>
      <c r="B412" s="60"/>
      <c r="C412" s="60"/>
      <c r="D412" s="60"/>
      <c r="E412" s="60"/>
      <c r="F412" s="60"/>
      <c r="G412" s="60"/>
      <c r="H412" s="60"/>
      <c r="I412" s="60"/>
      <c r="J412" s="60"/>
      <c r="K412" s="60"/>
      <c r="L412" s="60"/>
      <c r="M412" s="60"/>
      <c r="N412" s="60"/>
      <c r="O412" s="60"/>
      <c r="P412" s="60"/>
      <c r="Q412" s="60"/>
      <c r="R412" s="60"/>
    </row>
    <row r="413" spans="1:18" x14ac:dyDescent="0.45">
      <c r="A413" s="60"/>
      <c r="B413" s="60"/>
      <c r="C413" s="60"/>
      <c r="D413" s="60"/>
      <c r="E413" s="60"/>
      <c r="F413" s="60"/>
      <c r="G413" s="60"/>
      <c r="H413" s="60"/>
      <c r="I413" s="60"/>
      <c r="J413" s="60"/>
      <c r="K413" s="60"/>
      <c r="L413" s="60"/>
      <c r="M413" s="60"/>
      <c r="N413" s="60"/>
      <c r="O413" s="60"/>
      <c r="P413" s="60"/>
      <c r="Q413" s="60"/>
      <c r="R413" s="60"/>
    </row>
    <row r="414" spans="1:18" x14ac:dyDescent="0.45">
      <c r="A414" s="60"/>
      <c r="B414" s="60"/>
      <c r="C414" s="60"/>
      <c r="D414" s="60"/>
      <c r="E414" s="60"/>
      <c r="F414" s="60"/>
      <c r="G414" s="60"/>
      <c r="H414" s="60"/>
      <c r="I414" s="60"/>
      <c r="J414" s="60"/>
      <c r="K414" s="60"/>
      <c r="L414" s="60"/>
      <c r="M414" s="60"/>
      <c r="N414" s="60"/>
      <c r="O414" s="60"/>
      <c r="P414" s="60"/>
      <c r="Q414" s="60"/>
      <c r="R414" s="60"/>
    </row>
    <row r="415" spans="1:18" x14ac:dyDescent="0.45">
      <c r="A415" s="60"/>
      <c r="B415" s="60"/>
      <c r="C415" s="60"/>
      <c r="D415" s="60"/>
      <c r="E415" s="60"/>
      <c r="F415" s="60"/>
      <c r="G415" s="60"/>
      <c r="H415" s="60"/>
      <c r="I415" s="60"/>
      <c r="J415" s="60"/>
      <c r="K415" s="60"/>
      <c r="L415" s="60"/>
      <c r="M415" s="60"/>
      <c r="N415" s="60"/>
      <c r="O415" s="60"/>
      <c r="P415" s="60"/>
      <c r="Q415" s="60"/>
      <c r="R415" s="60"/>
    </row>
    <row r="416" spans="1:18" x14ac:dyDescent="0.45">
      <c r="A416" s="60"/>
      <c r="B416" s="60"/>
      <c r="C416" s="60"/>
      <c r="D416" s="60"/>
      <c r="E416" s="60"/>
      <c r="F416" s="60"/>
      <c r="G416" s="60"/>
      <c r="H416" s="60"/>
      <c r="I416" s="60"/>
      <c r="J416" s="60"/>
      <c r="K416" s="60"/>
      <c r="L416" s="60"/>
      <c r="M416" s="60"/>
      <c r="N416" s="60"/>
      <c r="O416" s="60"/>
      <c r="P416" s="60"/>
      <c r="Q416" s="60"/>
      <c r="R416" s="60"/>
    </row>
    <row r="417" spans="1:18" x14ac:dyDescent="0.45">
      <c r="A417" s="60"/>
      <c r="B417" s="60"/>
      <c r="C417" s="60"/>
      <c r="D417" s="60"/>
      <c r="E417" s="60"/>
      <c r="F417" s="60"/>
      <c r="G417" s="60"/>
      <c r="H417" s="60"/>
      <c r="I417" s="60"/>
      <c r="J417" s="60"/>
      <c r="K417" s="60"/>
      <c r="L417" s="60"/>
      <c r="M417" s="60"/>
      <c r="N417" s="60"/>
      <c r="O417" s="60"/>
      <c r="P417" s="60"/>
      <c r="Q417" s="60"/>
      <c r="R417" s="60"/>
    </row>
    <row r="418" spans="1:18" x14ac:dyDescent="0.45">
      <c r="A418" s="60"/>
      <c r="B418" s="60"/>
      <c r="C418" s="60"/>
      <c r="D418" s="60"/>
      <c r="E418" s="60"/>
      <c r="F418" s="60"/>
      <c r="G418" s="60"/>
      <c r="H418" s="60"/>
      <c r="I418" s="60"/>
      <c r="J418" s="60"/>
      <c r="K418" s="60"/>
      <c r="L418" s="60"/>
      <c r="M418" s="60"/>
      <c r="N418" s="60"/>
      <c r="O418" s="60"/>
      <c r="P418" s="60"/>
      <c r="Q418" s="60"/>
      <c r="R418" s="60"/>
    </row>
    <row r="419" spans="1:18" x14ac:dyDescent="0.45">
      <c r="A419" s="60"/>
      <c r="B419" s="60"/>
      <c r="C419" s="60"/>
      <c r="D419" s="60"/>
      <c r="E419" s="60"/>
      <c r="F419" s="60"/>
      <c r="G419" s="60"/>
      <c r="H419" s="60"/>
      <c r="I419" s="60"/>
      <c r="J419" s="60"/>
      <c r="K419" s="60"/>
      <c r="L419" s="60"/>
      <c r="M419" s="60"/>
      <c r="N419" s="60"/>
      <c r="O419" s="60"/>
      <c r="P419" s="60"/>
      <c r="Q419" s="60"/>
      <c r="R419" s="60"/>
    </row>
    <row r="420" spans="1:18" x14ac:dyDescent="0.45">
      <c r="A420" s="60"/>
      <c r="B420" s="60"/>
      <c r="C420" s="60"/>
      <c r="D420" s="60"/>
      <c r="E420" s="60"/>
      <c r="F420" s="60"/>
      <c r="G420" s="60"/>
      <c r="H420" s="60"/>
      <c r="I420" s="60"/>
      <c r="J420" s="60"/>
      <c r="K420" s="60"/>
      <c r="L420" s="60"/>
      <c r="M420" s="60"/>
      <c r="N420" s="60"/>
      <c r="O420" s="60"/>
      <c r="P420" s="60"/>
      <c r="Q420" s="60"/>
      <c r="R420" s="60"/>
    </row>
    <row r="421" spans="1:18" x14ac:dyDescent="0.45">
      <c r="A421" s="60"/>
      <c r="B421" s="60"/>
      <c r="C421" s="60"/>
      <c r="D421" s="60"/>
      <c r="E421" s="60"/>
      <c r="F421" s="60"/>
      <c r="G421" s="60"/>
      <c r="H421" s="60"/>
      <c r="I421" s="60"/>
      <c r="J421" s="60"/>
      <c r="K421" s="60"/>
      <c r="L421" s="60"/>
      <c r="M421" s="60"/>
      <c r="N421" s="60"/>
      <c r="O421" s="60"/>
      <c r="P421" s="60"/>
      <c r="Q421" s="60"/>
      <c r="R421" s="60"/>
    </row>
    <row r="422" spans="1:18" x14ac:dyDescent="0.45">
      <c r="A422" s="60"/>
      <c r="B422" s="60"/>
      <c r="C422" s="60"/>
      <c r="D422" s="60"/>
      <c r="E422" s="60"/>
      <c r="F422" s="60"/>
      <c r="G422" s="60"/>
      <c r="H422" s="60"/>
      <c r="I422" s="60"/>
      <c r="J422" s="60"/>
      <c r="K422" s="60"/>
      <c r="L422" s="60"/>
      <c r="M422" s="60"/>
      <c r="N422" s="60"/>
      <c r="O422" s="60"/>
      <c r="P422" s="60"/>
      <c r="Q422" s="60"/>
      <c r="R422" s="60"/>
    </row>
    <row r="423" spans="1:18" x14ac:dyDescent="0.45">
      <c r="A423" s="60"/>
      <c r="B423" s="60"/>
      <c r="C423" s="60"/>
      <c r="D423" s="60"/>
      <c r="E423" s="60"/>
      <c r="F423" s="60"/>
      <c r="G423" s="60"/>
      <c r="H423" s="60"/>
      <c r="I423" s="60"/>
      <c r="J423" s="60"/>
      <c r="K423" s="60"/>
      <c r="L423" s="60"/>
      <c r="M423" s="60"/>
      <c r="N423" s="60"/>
      <c r="O423" s="60"/>
      <c r="P423" s="60"/>
      <c r="Q423" s="60"/>
      <c r="R423" s="60"/>
    </row>
    <row r="424" spans="1:18" x14ac:dyDescent="0.45">
      <c r="A424" s="60"/>
      <c r="B424" s="60"/>
      <c r="C424" s="60"/>
      <c r="D424" s="60"/>
      <c r="E424" s="60"/>
      <c r="F424" s="60"/>
      <c r="G424" s="60"/>
      <c r="H424" s="60"/>
      <c r="I424" s="60"/>
      <c r="J424" s="60"/>
      <c r="K424" s="60"/>
      <c r="L424" s="60"/>
      <c r="M424" s="60"/>
      <c r="N424" s="60"/>
      <c r="O424" s="60"/>
      <c r="P424" s="60"/>
      <c r="Q424" s="60"/>
      <c r="R424" s="60"/>
    </row>
    <row r="425" spans="1:18" x14ac:dyDescent="0.45">
      <c r="A425" s="60"/>
      <c r="B425" s="60"/>
      <c r="C425" s="60"/>
      <c r="D425" s="60"/>
      <c r="E425" s="60"/>
      <c r="F425" s="60"/>
      <c r="G425" s="60"/>
      <c r="H425" s="60"/>
      <c r="I425" s="60"/>
      <c r="J425" s="60"/>
      <c r="K425" s="60"/>
      <c r="L425" s="60"/>
      <c r="M425" s="60"/>
      <c r="N425" s="60"/>
      <c r="O425" s="60"/>
      <c r="P425" s="60"/>
      <c r="Q425" s="60"/>
      <c r="R425" s="60"/>
    </row>
    <row r="426" spans="1:18" x14ac:dyDescent="0.45">
      <c r="A426" s="60"/>
      <c r="B426" s="60"/>
      <c r="C426" s="60"/>
      <c r="D426" s="60"/>
      <c r="E426" s="60"/>
      <c r="F426" s="60"/>
      <c r="G426" s="60"/>
      <c r="H426" s="60"/>
      <c r="I426" s="60"/>
      <c r="J426" s="60"/>
      <c r="K426" s="60"/>
      <c r="L426" s="60"/>
      <c r="M426" s="60"/>
      <c r="N426" s="60"/>
      <c r="O426" s="60"/>
      <c r="P426" s="60"/>
      <c r="Q426" s="60"/>
      <c r="R426" s="60"/>
    </row>
    <row r="427" spans="1:18" x14ac:dyDescent="0.45">
      <c r="A427" s="60"/>
      <c r="B427" s="60"/>
      <c r="C427" s="60"/>
      <c r="D427" s="60"/>
      <c r="E427" s="60"/>
      <c r="F427" s="60"/>
      <c r="G427" s="60"/>
      <c r="H427" s="60"/>
      <c r="I427" s="60"/>
      <c r="J427" s="60"/>
      <c r="K427" s="60"/>
      <c r="L427" s="60"/>
      <c r="M427" s="60"/>
      <c r="N427" s="60"/>
      <c r="O427" s="60"/>
      <c r="P427" s="60"/>
      <c r="Q427" s="60"/>
      <c r="R427" s="60"/>
    </row>
    <row r="428" spans="1:18" x14ac:dyDescent="0.45">
      <c r="A428" s="60"/>
      <c r="B428" s="60"/>
      <c r="C428" s="60"/>
      <c r="D428" s="60"/>
      <c r="E428" s="60"/>
      <c r="F428" s="60"/>
      <c r="G428" s="60"/>
      <c r="H428" s="60"/>
      <c r="I428" s="60"/>
      <c r="J428" s="60"/>
      <c r="K428" s="60"/>
      <c r="L428" s="60"/>
      <c r="M428" s="60"/>
      <c r="N428" s="60"/>
      <c r="O428" s="60"/>
      <c r="P428" s="60"/>
      <c r="Q428" s="60"/>
      <c r="R428" s="60"/>
    </row>
    <row r="429" spans="1:18" x14ac:dyDescent="0.45">
      <c r="A429" s="60"/>
      <c r="B429" s="60"/>
      <c r="C429" s="60"/>
      <c r="D429" s="60"/>
      <c r="E429" s="60"/>
      <c r="F429" s="60"/>
      <c r="G429" s="60"/>
      <c r="H429" s="60"/>
      <c r="I429" s="60"/>
      <c r="J429" s="60"/>
      <c r="K429" s="60"/>
      <c r="L429" s="60"/>
      <c r="M429" s="60"/>
      <c r="N429" s="60"/>
      <c r="O429" s="60"/>
      <c r="P429" s="60"/>
      <c r="Q429" s="60"/>
      <c r="R429" s="60"/>
    </row>
    <row r="430" spans="1:18" x14ac:dyDescent="0.45">
      <c r="A430" s="60"/>
      <c r="B430" s="60"/>
      <c r="C430" s="60"/>
      <c r="D430" s="60"/>
      <c r="E430" s="60"/>
      <c r="F430" s="60"/>
      <c r="G430" s="60"/>
      <c r="H430" s="60"/>
      <c r="I430" s="60"/>
      <c r="J430" s="60"/>
      <c r="K430" s="60"/>
      <c r="L430" s="60"/>
      <c r="M430" s="60"/>
      <c r="N430" s="60"/>
      <c r="O430" s="60"/>
      <c r="P430" s="60"/>
      <c r="Q430" s="60"/>
      <c r="R430" s="60"/>
    </row>
    <row r="431" spans="1:18" x14ac:dyDescent="0.45">
      <c r="A431" s="60"/>
      <c r="B431" s="60"/>
      <c r="C431" s="60"/>
      <c r="D431" s="60"/>
      <c r="E431" s="60"/>
      <c r="F431" s="60"/>
      <c r="G431" s="60"/>
      <c r="H431" s="60"/>
      <c r="I431" s="60"/>
      <c r="J431" s="60"/>
      <c r="K431" s="60"/>
      <c r="L431" s="60"/>
      <c r="M431" s="60"/>
      <c r="N431" s="60"/>
      <c r="O431" s="60"/>
      <c r="P431" s="60"/>
      <c r="Q431" s="60"/>
      <c r="R431" s="60"/>
    </row>
    <row r="432" spans="1:18" x14ac:dyDescent="0.45">
      <c r="A432" s="60"/>
      <c r="B432" s="60"/>
      <c r="C432" s="60"/>
      <c r="D432" s="60"/>
      <c r="E432" s="60"/>
      <c r="F432" s="60"/>
      <c r="G432" s="60"/>
      <c r="H432" s="60"/>
      <c r="I432" s="60"/>
      <c r="J432" s="60"/>
      <c r="K432" s="60"/>
      <c r="L432" s="60"/>
      <c r="M432" s="60"/>
      <c r="N432" s="60"/>
      <c r="O432" s="60"/>
      <c r="P432" s="60"/>
      <c r="Q432" s="60"/>
      <c r="R432" s="60"/>
    </row>
    <row r="433" spans="1:18" x14ac:dyDescent="0.45">
      <c r="A433" s="60"/>
      <c r="B433" s="60"/>
      <c r="C433" s="60"/>
      <c r="D433" s="60"/>
      <c r="E433" s="60"/>
      <c r="F433" s="60"/>
      <c r="G433" s="60"/>
      <c r="H433" s="60"/>
      <c r="I433" s="60"/>
      <c r="J433" s="60"/>
      <c r="K433" s="60"/>
      <c r="L433" s="60"/>
      <c r="M433" s="60"/>
      <c r="N433" s="60"/>
      <c r="O433" s="60"/>
      <c r="P433" s="60"/>
      <c r="Q433" s="60"/>
      <c r="R433" s="60"/>
    </row>
    <row r="434" spans="1:18" x14ac:dyDescent="0.45">
      <c r="A434" s="60"/>
      <c r="B434" s="60"/>
      <c r="C434" s="60"/>
      <c r="D434" s="60"/>
      <c r="E434" s="60"/>
      <c r="F434" s="60"/>
      <c r="G434" s="60"/>
      <c r="H434" s="60"/>
      <c r="I434" s="60"/>
      <c r="J434" s="60"/>
      <c r="K434" s="60"/>
      <c r="L434" s="60"/>
      <c r="M434" s="60"/>
      <c r="N434" s="60"/>
      <c r="O434" s="60"/>
      <c r="P434" s="60"/>
      <c r="Q434" s="60"/>
      <c r="R434" s="60"/>
    </row>
    <row r="435" spans="1:18" x14ac:dyDescent="0.45">
      <c r="A435" s="60"/>
      <c r="B435" s="60"/>
      <c r="C435" s="60"/>
      <c r="D435" s="60"/>
      <c r="E435" s="60"/>
      <c r="F435" s="60"/>
      <c r="G435" s="60"/>
      <c r="H435" s="60"/>
      <c r="I435" s="60"/>
      <c r="J435" s="60"/>
      <c r="K435" s="60"/>
      <c r="L435" s="60"/>
      <c r="M435" s="60"/>
      <c r="N435" s="60"/>
      <c r="O435" s="60"/>
      <c r="P435" s="60"/>
      <c r="Q435" s="60"/>
      <c r="R435" s="60"/>
    </row>
    <row r="436" spans="1:18" x14ac:dyDescent="0.45">
      <c r="A436" s="60"/>
      <c r="B436" s="60"/>
      <c r="C436" s="60"/>
      <c r="D436" s="60"/>
      <c r="E436" s="60"/>
      <c r="F436" s="60"/>
      <c r="G436" s="60"/>
      <c r="H436" s="60"/>
      <c r="I436" s="60"/>
      <c r="J436" s="60"/>
      <c r="K436" s="60"/>
      <c r="L436" s="60"/>
      <c r="M436" s="60"/>
      <c r="N436" s="60"/>
      <c r="O436" s="60"/>
      <c r="P436" s="60"/>
      <c r="Q436" s="60"/>
      <c r="R436" s="60"/>
    </row>
    <row r="437" spans="1:18" x14ac:dyDescent="0.45">
      <c r="A437" s="60"/>
      <c r="B437" s="60"/>
      <c r="C437" s="60"/>
      <c r="D437" s="60"/>
      <c r="E437" s="60"/>
      <c r="F437" s="60"/>
      <c r="G437" s="60"/>
      <c r="H437" s="60"/>
      <c r="I437" s="60"/>
      <c r="J437" s="60"/>
      <c r="K437" s="60"/>
      <c r="L437" s="60"/>
      <c r="M437" s="60"/>
      <c r="N437" s="60"/>
      <c r="O437" s="60"/>
      <c r="P437" s="60"/>
      <c r="Q437" s="60"/>
      <c r="R437" s="60"/>
    </row>
    <row r="438" spans="1:18" x14ac:dyDescent="0.45">
      <c r="A438" s="60"/>
      <c r="B438" s="60"/>
      <c r="C438" s="60"/>
      <c r="D438" s="60"/>
      <c r="E438" s="60"/>
      <c r="F438" s="60"/>
      <c r="G438" s="60"/>
      <c r="H438" s="60"/>
      <c r="I438" s="60"/>
      <c r="J438" s="60"/>
      <c r="K438" s="60"/>
      <c r="L438" s="60"/>
      <c r="M438" s="60"/>
      <c r="N438" s="60"/>
      <c r="O438" s="60"/>
      <c r="P438" s="60"/>
      <c r="Q438" s="60"/>
      <c r="R438" s="60"/>
    </row>
    <row r="439" spans="1:18" x14ac:dyDescent="0.45">
      <c r="A439" s="60"/>
      <c r="B439" s="60"/>
      <c r="C439" s="60"/>
      <c r="D439" s="60"/>
      <c r="E439" s="60"/>
      <c r="F439" s="60"/>
      <c r="G439" s="60"/>
      <c r="H439" s="60"/>
      <c r="I439" s="60"/>
      <c r="J439" s="60"/>
      <c r="K439" s="60"/>
      <c r="L439" s="60"/>
      <c r="M439" s="60"/>
      <c r="N439" s="60"/>
      <c r="O439" s="60"/>
      <c r="P439" s="60"/>
      <c r="Q439" s="60"/>
      <c r="R439" s="60"/>
    </row>
    <row r="440" spans="1:18" x14ac:dyDescent="0.45">
      <c r="A440" s="60"/>
      <c r="B440" s="60"/>
      <c r="C440" s="60"/>
      <c r="D440" s="60"/>
      <c r="E440" s="60"/>
      <c r="F440" s="60"/>
    </row>
    <row r="441" spans="1:18" x14ac:dyDescent="0.45">
      <c r="A441" s="60"/>
      <c r="B441" s="60"/>
      <c r="C441" s="60"/>
      <c r="D441" s="60"/>
      <c r="E441" s="60"/>
      <c r="F441" s="60"/>
    </row>
    <row r="442" spans="1:18" x14ac:dyDescent="0.45">
      <c r="A442" s="60"/>
      <c r="B442" s="60"/>
      <c r="C442" s="60"/>
      <c r="D442" s="60"/>
      <c r="E442" s="60"/>
      <c r="F442" s="60"/>
    </row>
    <row r="443" spans="1:18" x14ac:dyDescent="0.45">
      <c r="A443" s="60"/>
      <c r="B443" s="60"/>
      <c r="C443" s="60"/>
      <c r="D443" s="60"/>
      <c r="E443" s="60"/>
      <c r="F443" s="60"/>
    </row>
    <row r="444" spans="1:18" x14ac:dyDescent="0.45">
      <c r="A444" s="60"/>
      <c r="B444" s="60"/>
      <c r="C444" s="60"/>
      <c r="D444" s="60"/>
      <c r="E444" s="60"/>
      <c r="F444" s="60"/>
    </row>
    <row r="445" spans="1:18" x14ac:dyDescent="0.45">
      <c r="A445" s="60"/>
      <c r="B445" s="60"/>
      <c r="C445" s="60"/>
      <c r="D445" s="60"/>
      <c r="E445" s="60"/>
      <c r="F445" s="60"/>
    </row>
    <row r="446" spans="1:18" x14ac:dyDescent="0.45">
      <c r="A446" s="60"/>
      <c r="B446" s="60"/>
      <c r="C446" s="60"/>
      <c r="D446" s="60"/>
      <c r="E446" s="60"/>
      <c r="F446" s="60"/>
    </row>
    <row r="447" spans="1:18" x14ac:dyDescent="0.45">
      <c r="A447" s="60"/>
      <c r="B447" s="60"/>
      <c r="C447" s="60"/>
      <c r="D447" s="60"/>
      <c r="E447" s="60"/>
      <c r="F447" s="60"/>
    </row>
    <row r="448" spans="1:18" x14ac:dyDescent="0.45">
      <c r="A448" s="60"/>
      <c r="B448" s="60"/>
      <c r="C448" s="60"/>
      <c r="D448" s="60"/>
      <c r="E448" s="60"/>
      <c r="F448" s="60"/>
    </row>
    <row r="449" spans="1:6" x14ac:dyDescent="0.45">
      <c r="A449" s="60"/>
      <c r="B449" s="60"/>
      <c r="C449" s="60"/>
      <c r="D449" s="60"/>
      <c r="E449" s="60"/>
      <c r="F449" s="60"/>
    </row>
    <row r="450" spans="1:6" x14ac:dyDescent="0.45">
      <c r="A450" s="60"/>
      <c r="B450" s="60"/>
      <c r="C450" s="60"/>
      <c r="D450" s="60"/>
      <c r="E450" s="60"/>
      <c r="F450" s="60"/>
    </row>
    <row r="451" spans="1:6" x14ac:dyDescent="0.45">
      <c r="A451" s="60"/>
      <c r="B451" s="60"/>
      <c r="C451" s="60"/>
      <c r="D451" s="60"/>
      <c r="E451" s="60"/>
      <c r="F451" s="60"/>
    </row>
    <row r="452" spans="1:6" x14ac:dyDescent="0.45">
      <c r="A452" s="60"/>
      <c r="B452" s="60"/>
      <c r="C452" s="60"/>
      <c r="D452" s="60"/>
      <c r="E452" s="60"/>
      <c r="F452" s="60"/>
    </row>
    <row r="453" spans="1:6" x14ac:dyDescent="0.45">
      <c r="A453" s="60"/>
      <c r="B453" s="60"/>
      <c r="C453" s="60"/>
      <c r="D453" s="60"/>
      <c r="E453" s="60"/>
      <c r="F453" s="60"/>
    </row>
    <row r="454" spans="1:6" x14ac:dyDescent="0.45">
      <c r="A454" s="60"/>
      <c r="B454" s="60"/>
      <c r="C454" s="60"/>
      <c r="D454" s="60"/>
      <c r="E454" s="60"/>
      <c r="F454" s="60"/>
    </row>
    <row r="455" spans="1:6" x14ac:dyDescent="0.45">
      <c r="A455" s="60"/>
      <c r="B455" s="60"/>
      <c r="C455" s="60"/>
      <c r="D455" s="60"/>
      <c r="E455" s="60"/>
      <c r="F455" s="60"/>
    </row>
    <row r="456" spans="1:6" x14ac:dyDescent="0.45">
      <c r="A456" s="60"/>
      <c r="B456" s="60"/>
      <c r="C456" s="60"/>
      <c r="D456" s="60"/>
      <c r="E456" s="60"/>
      <c r="F456" s="60"/>
    </row>
    <row r="457" spans="1:6" x14ac:dyDescent="0.45">
      <c r="A457" s="60"/>
      <c r="B457" s="60"/>
      <c r="C457" s="60"/>
      <c r="D457" s="60"/>
      <c r="E457" s="60"/>
      <c r="F457" s="60"/>
    </row>
    <row r="458" spans="1:6" x14ac:dyDescent="0.45">
      <c r="A458" s="60"/>
      <c r="B458" s="60"/>
      <c r="C458" s="60"/>
      <c r="D458" s="60"/>
      <c r="E458" s="60"/>
      <c r="F458" s="60"/>
    </row>
    <row r="459" spans="1:6" x14ac:dyDescent="0.45">
      <c r="A459" s="60"/>
      <c r="B459" s="60"/>
      <c r="C459" s="60"/>
      <c r="D459" s="60"/>
      <c r="E459" s="60"/>
      <c r="F459" s="60"/>
    </row>
    <row r="460" spans="1:6" x14ac:dyDescent="0.45">
      <c r="A460" s="60"/>
      <c r="B460" s="60"/>
      <c r="C460" s="60"/>
      <c r="D460" s="60"/>
      <c r="E460" s="60"/>
      <c r="F460" s="60"/>
    </row>
    <row r="461" spans="1:6" x14ac:dyDescent="0.45">
      <c r="A461" s="60"/>
      <c r="B461" s="60"/>
      <c r="C461" s="60"/>
      <c r="D461" s="60"/>
      <c r="E461" s="60"/>
      <c r="F461" s="60"/>
    </row>
    <row r="462" spans="1:6" x14ac:dyDescent="0.45">
      <c r="A462" s="60"/>
      <c r="B462" s="60"/>
      <c r="C462" s="60"/>
      <c r="D462" s="60"/>
      <c r="E462" s="60"/>
      <c r="F462" s="60"/>
    </row>
    <row r="463" spans="1:6" x14ac:dyDescent="0.45">
      <c r="A463" s="60"/>
      <c r="B463" s="60"/>
      <c r="C463" s="60"/>
      <c r="D463" s="60"/>
      <c r="E463" s="60"/>
      <c r="F463" s="60"/>
    </row>
    <row r="464" spans="1:6" x14ac:dyDescent="0.45">
      <c r="A464" s="60"/>
      <c r="B464" s="60"/>
      <c r="C464" s="60"/>
      <c r="D464" s="60"/>
      <c r="E464" s="60"/>
      <c r="F464" s="60"/>
    </row>
    <row r="465" spans="1:6" x14ac:dyDescent="0.45">
      <c r="A465" s="60"/>
      <c r="B465" s="60"/>
      <c r="C465" s="60"/>
      <c r="D465" s="60"/>
      <c r="E465" s="60"/>
      <c r="F465" s="60"/>
    </row>
    <row r="466" spans="1:6" x14ac:dyDescent="0.45">
      <c r="A466" s="60"/>
      <c r="B466" s="60"/>
      <c r="C466" s="60"/>
      <c r="D466" s="60"/>
      <c r="E466" s="60"/>
      <c r="F466" s="60"/>
    </row>
    <row r="467" spans="1:6" x14ac:dyDescent="0.45">
      <c r="A467" s="60"/>
      <c r="B467" s="60"/>
      <c r="C467" s="60"/>
      <c r="D467" s="60"/>
      <c r="E467" s="60"/>
      <c r="F467" s="60"/>
    </row>
    <row r="468" spans="1:6" x14ac:dyDescent="0.45">
      <c r="A468" s="60"/>
      <c r="B468" s="60"/>
      <c r="C468" s="60"/>
      <c r="D468" s="60"/>
      <c r="E468" s="60"/>
      <c r="F468" s="60"/>
    </row>
    <row r="469" spans="1:6" x14ac:dyDescent="0.45">
      <c r="A469" s="60"/>
      <c r="B469" s="60"/>
      <c r="C469" s="60"/>
      <c r="D469" s="60"/>
      <c r="E469" s="60"/>
      <c r="F469" s="60"/>
    </row>
    <row r="470" spans="1:6" x14ac:dyDescent="0.45">
      <c r="A470" s="60"/>
      <c r="B470" s="60"/>
      <c r="C470" s="60"/>
      <c r="D470" s="60"/>
      <c r="E470" s="60"/>
      <c r="F470" s="60"/>
    </row>
    <row r="471" spans="1:6" x14ac:dyDescent="0.45">
      <c r="A471" s="60"/>
      <c r="B471" s="60"/>
      <c r="C471" s="60"/>
      <c r="D471" s="60"/>
      <c r="E471" s="60"/>
      <c r="F471" s="60"/>
    </row>
    <row r="472" spans="1:6" x14ac:dyDescent="0.45">
      <c r="A472" s="60"/>
      <c r="B472" s="60"/>
      <c r="C472" s="60"/>
      <c r="D472" s="60"/>
      <c r="E472" s="60"/>
      <c r="F472" s="60"/>
    </row>
    <row r="473" spans="1:6" x14ac:dyDescent="0.45">
      <c r="A473" s="60"/>
      <c r="B473" s="60"/>
      <c r="C473" s="60"/>
      <c r="D473" s="60"/>
      <c r="E473" s="60"/>
      <c r="F473" s="60"/>
    </row>
    <row r="474" spans="1:6" x14ac:dyDescent="0.45">
      <c r="A474" s="60"/>
      <c r="B474" s="60"/>
      <c r="C474" s="60"/>
      <c r="D474" s="60"/>
      <c r="E474" s="60"/>
      <c r="F474" s="60"/>
    </row>
    <row r="475" spans="1:6" x14ac:dyDescent="0.45">
      <c r="A475" s="60"/>
      <c r="B475" s="60"/>
      <c r="C475" s="60"/>
      <c r="D475" s="60"/>
      <c r="E475" s="60"/>
      <c r="F475" s="60"/>
    </row>
    <row r="476" spans="1:6" x14ac:dyDescent="0.45">
      <c r="A476" s="60"/>
      <c r="B476" s="60"/>
      <c r="C476" s="60"/>
      <c r="D476" s="60"/>
      <c r="E476" s="60"/>
      <c r="F476" s="60"/>
    </row>
    <row r="477" spans="1:6" x14ac:dyDescent="0.45">
      <c r="A477" s="60"/>
      <c r="B477" s="60"/>
      <c r="C477" s="60"/>
      <c r="D477" s="60"/>
      <c r="E477" s="60"/>
      <c r="F477" s="60"/>
    </row>
    <row r="478" spans="1:6" x14ac:dyDescent="0.45">
      <c r="A478" s="60"/>
      <c r="B478" s="60"/>
      <c r="C478" s="60"/>
      <c r="D478" s="60"/>
      <c r="E478" s="60"/>
      <c r="F478" s="60"/>
    </row>
    <row r="479" spans="1:6" x14ac:dyDescent="0.45">
      <c r="A479" s="60"/>
      <c r="B479" s="60"/>
      <c r="C479" s="60"/>
      <c r="D479" s="60"/>
      <c r="E479" s="60"/>
      <c r="F479" s="60"/>
    </row>
    <row r="480" spans="1:6" x14ac:dyDescent="0.45">
      <c r="A480" s="60"/>
      <c r="B480" s="60"/>
      <c r="C480" s="60"/>
      <c r="D480" s="60"/>
      <c r="E480" s="60"/>
      <c r="F480" s="60"/>
    </row>
    <row r="481" spans="1:6" x14ac:dyDescent="0.45">
      <c r="A481" s="60"/>
      <c r="B481" s="60"/>
      <c r="C481" s="60"/>
      <c r="D481" s="60"/>
      <c r="E481" s="60"/>
      <c r="F481" s="60"/>
    </row>
    <row r="482" spans="1:6" x14ac:dyDescent="0.45">
      <c r="A482" s="60"/>
      <c r="B482" s="60"/>
      <c r="C482" s="60"/>
      <c r="D482" s="60"/>
      <c r="E482" s="60"/>
      <c r="F482" s="60"/>
    </row>
    <row r="483" spans="1:6" x14ac:dyDescent="0.45">
      <c r="A483" s="60"/>
      <c r="B483" s="60"/>
      <c r="C483" s="60"/>
      <c r="D483" s="60"/>
      <c r="E483" s="60"/>
      <c r="F483" s="60"/>
    </row>
    <row r="484" spans="1:6" x14ac:dyDescent="0.45">
      <c r="A484" s="60"/>
      <c r="B484" s="60"/>
      <c r="C484" s="60"/>
      <c r="D484" s="60"/>
      <c r="E484" s="60"/>
      <c r="F484" s="60"/>
    </row>
    <row r="485" spans="1:6" x14ac:dyDescent="0.45">
      <c r="A485" s="60"/>
      <c r="B485" s="60"/>
      <c r="C485" s="60"/>
      <c r="D485" s="60"/>
      <c r="E485" s="60"/>
      <c r="F485" s="60"/>
    </row>
    <row r="486" spans="1:6" x14ac:dyDescent="0.45">
      <c r="A486" s="60"/>
      <c r="B486" s="60"/>
      <c r="C486" s="60"/>
      <c r="D486" s="60"/>
      <c r="E486" s="60"/>
      <c r="F486" s="60"/>
    </row>
    <row r="487" spans="1:6" x14ac:dyDescent="0.45">
      <c r="A487" s="60"/>
      <c r="B487" s="60"/>
      <c r="C487" s="60"/>
      <c r="D487" s="60"/>
      <c r="E487" s="60"/>
      <c r="F487" s="60"/>
    </row>
    <row r="488" spans="1:6" x14ac:dyDescent="0.45">
      <c r="A488" s="60"/>
      <c r="B488" s="60"/>
      <c r="C488" s="60"/>
      <c r="D488" s="60"/>
      <c r="E488" s="60"/>
      <c r="F488" s="60"/>
    </row>
    <row r="489" spans="1:6" x14ac:dyDescent="0.45">
      <c r="A489" s="60"/>
      <c r="B489" s="60"/>
      <c r="C489" s="60"/>
      <c r="D489" s="60"/>
      <c r="E489" s="60"/>
      <c r="F489" s="60"/>
    </row>
    <row r="490" spans="1:6" x14ac:dyDescent="0.45">
      <c r="A490" s="60"/>
      <c r="B490" s="60"/>
      <c r="C490" s="60"/>
      <c r="D490" s="60"/>
      <c r="E490" s="60"/>
      <c r="F490" s="60"/>
    </row>
    <row r="491" spans="1:6" x14ac:dyDescent="0.45">
      <c r="A491" s="60"/>
      <c r="B491" s="60"/>
      <c r="C491" s="60"/>
      <c r="D491" s="60"/>
      <c r="E491" s="60"/>
      <c r="F491" s="60"/>
    </row>
    <row r="492" spans="1:6" x14ac:dyDescent="0.45">
      <c r="A492" s="60"/>
      <c r="B492" s="60"/>
      <c r="C492" s="60"/>
      <c r="D492" s="60"/>
      <c r="E492" s="60"/>
      <c r="F492" s="60"/>
    </row>
    <row r="493" spans="1:6" x14ac:dyDescent="0.45">
      <c r="A493" s="60"/>
      <c r="B493" s="60"/>
      <c r="C493" s="60"/>
      <c r="D493" s="60"/>
      <c r="E493" s="60"/>
      <c r="F493" s="60"/>
    </row>
    <row r="494" spans="1:6" x14ac:dyDescent="0.45">
      <c r="A494" s="60"/>
      <c r="B494" s="60"/>
      <c r="C494" s="60"/>
      <c r="D494" s="60"/>
      <c r="E494" s="60"/>
      <c r="F494" s="60"/>
    </row>
    <row r="495" spans="1:6" x14ac:dyDescent="0.45">
      <c r="A495" s="60"/>
      <c r="B495" s="60"/>
      <c r="C495" s="60"/>
      <c r="D495" s="60"/>
      <c r="E495" s="60"/>
      <c r="F495" s="60"/>
    </row>
    <row r="496" spans="1:6" x14ac:dyDescent="0.45">
      <c r="A496" s="60"/>
      <c r="B496" s="60"/>
      <c r="C496" s="60"/>
      <c r="D496" s="60"/>
      <c r="E496" s="60"/>
      <c r="F496" s="60"/>
    </row>
    <row r="497" spans="1:6" x14ac:dyDescent="0.45">
      <c r="A497" s="60"/>
      <c r="B497" s="60"/>
      <c r="C497" s="60"/>
      <c r="D497" s="60"/>
      <c r="E497" s="60"/>
      <c r="F497" s="60"/>
    </row>
    <row r="498" spans="1:6" x14ac:dyDescent="0.45">
      <c r="A498" s="60"/>
      <c r="B498" s="60"/>
      <c r="C498" s="60"/>
      <c r="D498" s="60"/>
      <c r="E498" s="60"/>
      <c r="F498" s="60"/>
    </row>
    <row r="499" spans="1:6" x14ac:dyDescent="0.45">
      <c r="A499" s="60"/>
      <c r="B499" s="60"/>
      <c r="C499" s="60"/>
      <c r="D499" s="60"/>
      <c r="E499" s="60"/>
      <c r="F499" s="60"/>
    </row>
    <row r="500" spans="1:6" x14ac:dyDescent="0.45">
      <c r="A500" s="60"/>
      <c r="B500" s="60"/>
      <c r="C500" s="60"/>
      <c r="D500" s="60"/>
      <c r="E500" s="60"/>
      <c r="F500" s="60"/>
    </row>
    <row r="501" spans="1:6" x14ac:dyDescent="0.45">
      <c r="A501" s="60"/>
      <c r="B501" s="60"/>
      <c r="C501" s="60"/>
      <c r="D501" s="60"/>
      <c r="E501" s="60"/>
      <c r="F501" s="60"/>
    </row>
    <row r="502" spans="1:6" x14ac:dyDescent="0.45">
      <c r="A502" s="60"/>
      <c r="B502" s="60"/>
      <c r="C502" s="60"/>
      <c r="D502" s="60"/>
      <c r="E502" s="60"/>
      <c r="F502" s="60"/>
    </row>
    <row r="503" spans="1:6" x14ac:dyDescent="0.45">
      <c r="A503" s="60"/>
      <c r="B503" s="60"/>
      <c r="C503" s="60"/>
      <c r="D503" s="60"/>
      <c r="E503" s="60"/>
      <c r="F503" s="60"/>
    </row>
    <row r="504" spans="1:6" x14ac:dyDescent="0.45">
      <c r="A504" s="60"/>
      <c r="B504" s="60"/>
      <c r="C504" s="60"/>
      <c r="D504" s="60"/>
      <c r="E504" s="60"/>
      <c r="F504" s="60"/>
    </row>
    <row r="505" spans="1:6" x14ac:dyDescent="0.45">
      <c r="A505" s="60"/>
      <c r="B505" s="60"/>
      <c r="C505" s="60"/>
      <c r="D505" s="60"/>
      <c r="E505" s="60"/>
      <c r="F505" s="60"/>
    </row>
    <row r="506" spans="1:6" x14ac:dyDescent="0.45">
      <c r="A506" s="60"/>
      <c r="B506" s="60"/>
      <c r="C506" s="60"/>
      <c r="D506" s="60"/>
      <c r="E506" s="60"/>
      <c r="F506" s="60"/>
    </row>
    <row r="507" spans="1:6" x14ac:dyDescent="0.45">
      <c r="A507" s="60"/>
      <c r="B507" s="60"/>
      <c r="C507" s="60"/>
      <c r="D507" s="60"/>
      <c r="E507" s="60"/>
      <c r="F507" s="60"/>
    </row>
    <row r="508" spans="1:6" x14ac:dyDescent="0.45">
      <c r="A508" s="60"/>
      <c r="B508" s="60"/>
      <c r="C508" s="60"/>
      <c r="D508" s="60"/>
      <c r="E508" s="60"/>
      <c r="F508" s="60"/>
    </row>
    <row r="509" spans="1:6" x14ac:dyDescent="0.45">
      <c r="A509" s="60"/>
      <c r="B509" s="60"/>
      <c r="C509" s="60"/>
      <c r="D509" s="60"/>
      <c r="E509" s="60"/>
      <c r="F509" s="60"/>
    </row>
    <row r="510" spans="1:6" x14ac:dyDescent="0.45">
      <c r="A510" s="60"/>
      <c r="B510" s="60"/>
      <c r="C510" s="60"/>
      <c r="D510" s="60"/>
      <c r="E510" s="60"/>
      <c r="F510" s="60"/>
    </row>
    <row r="511" spans="1:6" x14ac:dyDescent="0.45">
      <c r="A511" s="60"/>
      <c r="B511" s="60"/>
      <c r="C511" s="60"/>
      <c r="D511" s="60"/>
      <c r="E511" s="60"/>
      <c r="F511" s="60"/>
    </row>
    <row r="512" spans="1:6" x14ac:dyDescent="0.45">
      <c r="A512" s="60"/>
      <c r="B512" s="60"/>
      <c r="C512" s="60"/>
      <c r="D512" s="60"/>
      <c r="E512" s="60"/>
      <c r="F512" s="60"/>
    </row>
    <row r="513" spans="1:6" x14ac:dyDescent="0.45">
      <c r="A513" s="60"/>
      <c r="B513" s="60"/>
      <c r="C513" s="60"/>
      <c r="D513" s="60"/>
      <c r="E513" s="60"/>
      <c r="F513" s="60"/>
    </row>
    <row r="514" spans="1:6" x14ac:dyDescent="0.45">
      <c r="A514" s="60"/>
      <c r="B514" s="60"/>
      <c r="C514" s="60"/>
      <c r="D514" s="60"/>
      <c r="E514" s="60"/>
      <c r="F514" s="60"/>
    </row>
    <row r="515" spans="1:6" x14ac:dyDescent="0.45">
      <c r="A515" s="60"/>
      <c r="B515" s="60"/>
      <c r="C515" s="60"/>
      <c r="D515" s="60"/>
      <c r="E515" s="60"/>
      <c r="F515" s="60"/>
    </row>
    <row r="516" spans="1:6" x14ac:dyDescent="0.45">
      <c r="A516" s="60"/>
      <c r="B516" s="60"/>
      <c r="C516" s="60"/>
      <c r="D516" s="60"/>
      <c r="E516" s="60"/>
      <c r="F516" s="60"/>
    </row>
    <row r="517" spans="1:6" x14ac:dyDescent="0.45">
      <c r="A517" s="60"/>
      <c r="B517" s="60"/>
      <c r="C517" s="60"/>
      <c r="D517" s="60"/>
      <c r="E517" s="60"/>
      <c r="F517" s="60"/>
    </row>
    <row r="518" spans="1:6" x14ac:dyDescent="0.45">
      <c r="A518" s="60"/>
      <c r="B518" s="60"/>
      <c r="C518" s="60"/>
      <c r="D518" s="60"/>
      <c r="E518" s="60"/>
      <c r="F518" s="60"/>
    </row>
    <row r="519" spans="1:6" x14ac:dyDescent="0.45">
      <c r="A519" s="60"/>
      <c r="B519" s="60"/>
      <c r="C519" s="60"/>
      <c r="D519" s="60"/>
      <c r="E519" s="60"/>
      <c r="F519" s="60"/>
    </row>
    <row r="520" spans="1:6" x14ac:dyDescent="0.45">
      <c r="A520" s="60"/>
      <c r="B520" s="60"/>
      <c r="C520" s="60"/>
      <c r="D520" s="60"/>
      <c r="E520" s="60"/>
      <c r="F520" s="60"/>
    </row>
    <row r="521" spans="1:6" x14ac:dyDescent="0.45">
      <c r="A521" s="60"/>
      <c r="B521" s="60"/>
      <c r="C521" s="60"/>
      <c r="D521" s="60"/>
      <c r="E521" s="60"/>
      <c r="F521" s="60"/>
    </row>
    <row r="522" spans="1:6" x14ac:dyDescent="0.45">
      <c r="A522" s="60"/>
      <c r="B522" s="60"/>
      <c r="C522" s="60"/>
      <c r="D522" s="60"/>
      <c r="E522" s="60"/>
      <c r="F522" s="60"/>
    </row>
    <row r="523" spans="1:6" x14ac:dyDescent="0.45">
      <c r="A523" s="60"/>
      <c r="B523" s="60"/>
      <c r="C523" s="60"/>
      <c r="D523" s="60"/>
      <c r="E523" s="60"/>
      <c r="F523" s="60"/>
    </row>
    <row r="524" spans="1:6" x14ac:dyDescent="0.45">
      <c r="A524" s="60"/>
      <c r="B524" s="60"/>
      <c r="C524" s="60"/>
      <c r="D524" s="60"/>
      <c r="E524" s="60"/>
      <c r="F524" s="60"/>
    </row>
    <row r="525" spans="1:6" x14ac:dyDescent="0.45">
      <c r="A525" s="60"/>
      <c r="B525" s="60"/>
      <c r="C525" s="60"/>
      <c r="D525" s="60"/>
      <c r="E525" s="60"/>
      <c r="F525" s="60"/>
    </row>
    <row r="526" spans="1:6" x14ac:dyDescent="0.45">
      <c r="A526" s="60"/>
      <c r="B526" s="60"/>
      <c r="C526" s="60"/>
      <c r="D526" s="60"/>
      <c r="E526" s="60"/>
      <c r="F526" s="60"/>
    </row>
    <row r="527" spans="1:6" x14ac:dyDescent="0.45">
      <c r="A527" s="60"/>
      <c r="B527" s="60"/>
      <c r="C527" s="60"/>
      <c r="D527" s="60"/>
      <c r="E527" s="60"/>
      <c r="F527" s="60"/>
    </row>
    <row r="528" spans="1:6" x14ac:dyDescent="0.45">
      <c r="A528" s="60"/>
      <c r="B528" s="60"/>
      <c r="C528" s="60"/>
      <c r="D528" s="60"/>
      <c r="E528" s="60"/>
      <c r="F528" s="60"/>
    </row>
    <row r="529" spans="1:6" x14ac:dyDescent="0.45">
      <c r="A529" s="60"/>
      <c r="B529" s="60"/>
      <c r="C529" s="60"/>
      <c r="D529" s="60"/>
      <c r="E529" s="60"/>
      <c r="F529" s="60"/>
    </row>
    <row r="530" spans="1:6" x14ac:dyDescent="0.45">
      <c r="A530" s="60"/>
      <c r="B530" s="60"/>
      <c r="C530" s="60"/>
      <c r="D530" s="60"/>
      <c r="E530" s="60"/>
      <c r="F530" s="60"/>
    </row>
    <row r="531" spans="1:6" x14ac:dyDescent="0.45">
      <c r="A531" s="60"/>
      <c r="B531" s="60"/>
      <c r="C531" s="60"/>
      <c r="D531" s="60"/>
      <c r="E531" s="60"/>
      <c r="F531" s="60"/>
    </row>
    <row r="532" spans="1:6" x14ac:dyDescent="0.45">
      <c r="A532" s="60"/>
      <c r="B532" s="60"/>
      <c r="C532" s="60"/>
      <c r="D532" s="60"/>
      <c r="E532" s="60"/>
      <c r="F532" s="60"/>
    </row>
    <row r="533" spans="1:6" x14ac:dyDescent="0.45">
      <c r="A533" s="60"/>
      <c r="B533" s="60"/>
      <c r="C533" s="60"/>
      <c r="D533" s="60"/>
      <c r="E533" s="60"/>
      <c r="F533" s="60"/>
    </row>
    <row r="534" spans="1:6" x14ac:dyDescent="0.45">
      <c r="A534" s="60"/>
      <c r="B534" s="60"/>
      <c r="C534" s="60"/>
      <c r="D534" s="60"/>
      <c r="E534" s="60"/>
      <c r="F534" s="60"/>
    </row>
    <row r="535" spans="1:6" x14ac:dyDescent="0.45">
      <c r="A535" s="60"/>
      <c r="B535" s="60"/>
      <c r="C535" s="60"/>
      <c r="D535" s="60"/>
      <c r="E535" s="60"/>
      <c r="F535" s="60"/>
    </row>
    <row r="536" spans="1:6" x14ac:dyDescent="0.45">
      <c r="A536" s="60"/>
      <c r="B536" s="60"/>
      <c r="C536" s="60"/>
      <c r="D536" s="60"/>
      <c r="E536" s="60"/>
      <c r="F536" s="60"/>
    </row>
    <row r="537" spans="1:6" x14ac:dyDescent="0.45">
      <c r="A537" s="60"/>
      <c r="B537" s="60"/>
      <c r="C537" s="60"/>
      <c r="D537" s="60"/>
      <c r="E537" s="60"/>
      <c r="F537" s="60"/>
    </row>
    <row r="538" spans="1:6" x14ac:dyDescent="0.45">
      <c r="A538" s="60"/>
      <c r="B538" s="60"/>
      <c r="C538" s="60"/>
      <c r="D538" s="60"/>
      <c r="E538" s="60"/>
      <c r="F538" s="60"/>
    </row>
    <row r="539" spans="1:6" x14ac:dyDescent="0.45">
      <c r="A539" s="60"/>
      <c r="B539" s="60"/>
      <c r="C539" s="60"/>
      <c r="D539" s="60"/>
      <c r="E539" s="60"/>
      <c r="F539" s="60"/>
    </row>
    <row r="540" spans="1:6" x14ac:dyDescent="0.45">
      <c r="A540" s="60"/>
      <c r="B540" s="60"/>
      <c r="C540" s="60"/>
      <c r="D540" s="60"/>
      <c r="E540" s="60"/>
      <c r="F540" s="60"/>
    </row>
    <row r="541" spans="1:6" x14ac:dyDescent="0.45">
      <c r="A541" s="60"/>
      <c r="B541" s="60"/>
      <c r="C541" s="60"/>
      <c r="D541" s="60"/>
      <c r="E541" s="60"/>
      <c r="F541" s="60"/>
    </row>
    <row r="542" spans="1:6" x14ac:dyDescent="0.45">
      <c r="A542" s="60"/>
      <c r="B542" s="60"/>
      <c r="C542" s="60"/>
      <c r="D542" s="60"/>
      <c r="E542" s="60"/>
      <c r="F542" s="60"/>
    </row>
    <row r="543" spans="1:6" x14ac:dyDescent="0.45">
      <c r="A543" s="60"/>
      <c r="B543" s="60"/>
      <c r="C543" s="60"/>
      <c r="D543" s="60"/>
      <c r="E543" s="60"/>
      <c r="F543" s="60"/>
    </row>
    <row r="544" spans="1:6" x14ac:dyDescent="0.45">
      <c r="A544" s="60"/>
      <c r="B544" s="60"/>
      <c r="C544" s="60"/>
      <c r="D544" s="60"/>
      <c r="E544" s="60"/>
      <c r="F544" s="60"/>
    </row>
    <row r="545" spans="1:6" x14ac:dyDescent="0.45">
      <c r="A545" s="60"/>
      <c r="B545" s="60"/>
      <c r="C545" s="60"/>
      <c r="D545" s="60"/>
      <c r="E545" s="60"/>
      <c r="F545" s="60"/>
    </row>
    <row r="546" spans="1:6" x14ac:dyDescent="0.45">
      <c r="A546" s="60"/>
      <c r="B546" s="60"/>
      <c r="C546" s="60"/>
      <c r="D546" s="60"/>
      <c r="E546" s="60"/>
      <c r="F546" s="60"/>
    </row>
    <row r="547" spans="1:6" x14ac:dyDescent="0.45">
      <c r="A547" s="60"/>
      <c r="B547" s="60"/>
      <c r="C547" s="60"/>
      <c r="D547" s="60"/>
      <c r="E547" s="60"/>
      <c r="F547" s="60"/>
    </row>
    <row r="548" spans="1:6" x14ac:dyDescent="0.45">
      <c r="A548" s="60"/>
      <c r="B548" s="60"/>
      <c r="C548" s="60"/>
      <c r="D548" s="60"/>
      <c r="E548" s="60"/>
      <c r="F548" s="60"/>
    </row>
    <row r="549" spans="1:6" x14ac:dyDescent="0.45">
      <c r="A549" s="60"/>
      <c r="B549" s="60"/>
      <c r="C549" s="60"/>
      <c r="D549" s="60"/>
      <c r="E549" s="60"/>
      <c r="F549" s="60"/>
    </row>
    <row r="550" spans="1:6" x14ac:dyDescent="0.45">
      <c r="A550" s="60"/>
      <c r="B550" s="60"/>
      <c r="C550" s="60"/>
      <c r="D550" s="60"/>
      <c r="E550" s="60"/>
      <c r="F550" s="60"/>
    </row>
    <row r="551" spans="1:6" x14ac:dyDescent="0.45">
      <c r="A551" s="60"/>
      <c r="B551" s="60"/>
      <c r="C551" s="60"/>
      <c r="D551" s="60"/>
      <c r="E551" s="60"/>
      <c r="F551" s="60"/>
    </row>
    <row r="552" spans="1:6" x14ac:dyDescent="0.45">
      <c r="A552" s="60"/>
      <c r="B552" s="60"/>
      <c r="C552" s="60"/>
      <c r="D552" s="60"/>
      <c r="E552" s="60"/>
      <c r="F552" s="60"/>
    </row>
    <row r="553" spans="1:6" x14ac:dyDescent="0.45">
      <c r="A553" s="60"/>
      <c r="B553" s="60"/>
      <c r="C553" s="60"/>
      <c r="D553" s="60"/>
      <c r="E553" s="60"/>
      <c r="F553" s="60"/>
    </row>
    <row r="554" spans="1:6" x14ac:dyDescent="0.45">
      <c r="A554" s="60"/>
      <c r="B554" s="60"/>
      <c r="C554" s="60"/>
      <c r="D554" s="60"/>
      <c r="E554" s="60"/>
      <c r="F554" s="60"/>
    </row>
    <row r="555" spans="1:6" x14ac:dyDescent="0.45">
      <c r="A555" s="60"/>
      <c r="B555" s="60"/>
      <c r="C555" s="60"/>
      <c r="D555" s="60"/>
      <c r="E555" s="60"/>
      <c r="F555" s="60"/>
    </row>
    <row r="556" spans="1:6" x14ac:dyDescent="0.45">
      <c r="A556" s="60"/>
      <c r="B556" s="60"/>
      <c r="C556" s="60"/>
      <c r="D556" s="60"/>
      <c r="E556" s="60"/>
      <c r="F556" s="60"/>
    </row>
    <row r="557" spans="1:6" x14ac:dyDescent="0.45">
      <c r="A557" s="60"/>
      <c r="B557" s="60"/>
      <c r="C557" s="60"/>
      <c r="D557" s="60"/>
      <c r="E557" s="60"/>
      <c r="F557" s="60"/>
    </row>
    <row r="558" spans="1:6" x14ac:dyDescent="0.45">
      <c r="A558" s="60"/>
      <c r="B558" s="60"/>
      <c r="C558" s="60"/>
      <c r="D558" s="60"/>
      <c r="E558" s="60"/>
      <c r="F558" s="60"/>
    </row>
    <row r="559" spans="1:6" x14ac:dyDescent="0.45">
      <c r="A559" s="60"/>
      <c r="B559" s="60"/>
      <c r="C559" s="60"/>
      <c r="D559" s="60"/>
      <c r="E559" s="60"/>
      <c r="F559" s="60"/>
    </row>
    <row r="560" spans="1:6" x14ac:dyDescent="0.45">
      <c r="A560" s="60"/>
      <c r="B560" s="60"/>
      <c r="C560" s="60"/>
      <c r="D560" s="60"/>
      <c r="E560" s="60"/>
      <c r="F560" s="60"/>
    </row>
    <row r="561" spans="1:6" x14ac:dyDescent="0.45">
      <c r="A561" s="60"/>
      <c r="B561" s="60"/>
      <c r="C561" s="60"/>
      <c r="D561" s="60"/>
      <c r="E561" s="60"/>
      <c r="F561" s="60"/>
    </row>
    <row r="562" spans="1:6" x14ac:dyDescent="0.45">
      <c r="A562" s="60"/>
      <c r="B562" s="60"/>
      <c r="C562" s="60"/>
      <c r="D562" s="60"/>
      <c r="E562" s="60"/>
      <c r="F562" s="60"/>
    </row>
    <row r="563" spans="1:6" x14ac:dyDescent="0.45">
      <c r="A563" s="60"/>
      <c r="B563" s="60"/>
      <c r="C563" s="60"/>
      <c r="D563" s="60"/>
      <c r="E563" s="60"/>
      <c r="F563" s="60"/>
    </row>
    <row r="564" spans="1:6" x14ac:dyDescent="0.45">
      <c r="A564" s="60"/>
      <c r="B564" s="60"/>
      <c r="C564" s="60"/>
      <c r="D564" s="60"/>
      <c r="E564" s="60"/>
      <c r="F564" s="60"/>
    </row>
    <row r="565" spans="1:6" x14ac:dyDescent="0.45">
      <c r="A565" s="60"/>
      <c r="B565" s="60"/>
      <c r="C565" s="60"/>
      <c r="D565" s="60"/>
      <c r="E565" s="60"/>
      <c r="F565" s="60"/>
    </row>
    <row r="566" spans="1:6" x14ac:dyDescent="0.45">
      <c r="A566" s="60"/>
      <c r="B566" s="60"/>
      <c r="C566" s="60"/>
      <c r="D566" s="60"/>
      <c r="E566" s="60"/>
      <c r="F566" s="60"/>
    </row>
    <row r="567" spans="1:6" x14ac:dyDescent="0.45">
      <c r="A567" s="60"/>
      <c r="B567" s="60"/>
      <c r="C567" s="60"/>
      <c r="D567" s="60"/>
      <c r="E567" s="60"/>
      <c r="F567" s="60"/>
    </row>
    <row r="568" spans="1:6" x14ac:dyDescent="0.45">
      <c r="A568" s="60"/>
      <c r="B568" s="60"/>
      <c r="C568" s="60"/>
      <c r="D568" s="60"/>
      <c r="E568" s="60"/>
      <c r="F568" s="60"/>
    </row>
    <row r="569" spans="1:6" x14ac:dyDescent="0.45">
      <c r="A569" s="60"/>
      <c r="B569" s="60"/>
      <c r="C569" s="60"/>
      <c r="D569" s="60"/>
      <c r="E569" s="60"/>
      <c r="F569" s="60"/>
    </row>
    <row r="570" spans="1:6" x14ac:dyDescent="0.45">
      <c r="A570" s="60"/>
      <c r="B570" s="60"/>
      <c r="C570" s="60"/>
      <c r="D570" s="60"/>
      <c r="E570" s="60"/>
      <c r="F570" s="60"/>
    </row>
    <row r="571" spans="1:6" x14ac:dyDescent="0.45">
      <c r="A571" s="60"/>
      <c r="B571" s="60"/>
      <c r="C571" s="60"/>
      <c r="D571" s="60"/>
      <c r="E571" s="60"/>
      <c r="F571" s="60"/>
    </row>
    <row r="572" spans="1:6" x14ac:dyDescent="0.45">
      <c r="A572" s="60"/>
      <c r="B572" s="60"/>
      <c r="C572" s="60"/>
      <c r="D572" s="60"/>
      <c r="E572" s="60"/>
      <c r="F572" s="60"/>
    </row>
    <row r="573" spans="1:6" x14ac:dyDescent="0.45">
      <c r="A573" s="60"/>
      <c r="B573" s="60"/>
      <c r="C573" s="60"/>
      <c r="D573" s="60"/>
      <c r="E573" s="60"/>
      <c r="F573" s="60"/>
    </row>
    <row r="574" spans="1:6" x14ac:dyDescent="0.45">
      <c r="A574" s="60"/>
      <c r="B574" s="60"/>
      <c r="C574" s="60"/>
      <c r="D574" s="60"/>
      <c r="E574" s="60"/>
      <c r="F574" s="60"/>
    </row>
    <row r="575" spans="1:6" x14ac:dyDescent="0.45">
      <c r="A575" s="60"/>
      <c r="B575" s="60"/>
      <c r="C575" s="60"/>
      <c r="D575" s="60"/>
      <c r="E575" s="60"/>
      <c r="F575" s="60"/>
    </row>
    <row r="576" spans="1:6" x14ac:dyDescent="0.45">
      <c r="A576" s="60"/>
      <c r="B576" s="60"/>
      <c r="C576" s="60"/>
      <c r="D576" s="60"/>
      <c r="E576" s="60"/>
      <c r="F576" s="60"/>
    </row>
    <row r="577" spans="1:6" x14ac:dyDescent="0.45">
      <c r="A577" s="60"/>
      <c r="B577" s="60"/>
      <c r="C577" s="60"/>
      <c r="D577" s="60"/>
      <c r="E577" s="60"/>
      <c r="F577" s="60"/>
    </row>
    <row r="578" spans="1:6" x14ac:dyDescent="0.45">
      <c r="A578" s="60"/>
      <c r="B578" s="60"/>
      <c r="C578" s="60"/>
      <c r="D578" s="60"/>
      <c r="E578" s="60"/>
      <c r="F578" s="60"/>
    </row>
    <row r="579" spans="1:6" x14ac:dyDescent="0.45">
      <c r="A579" s="60"/>
      <c r="B579" s="60"/>
      <c r="C579" s="60"/>
      <c r="D579" s="60"/>
      <c r="E579" s="60"/>
      <c r="F579" s="60"/>
    </row>
    <row r="580" spans="1:6" x14ac:dyDescent="0.45">
      <c r="A580" s="60"/>
      <c r="B580" s="60"/>
      <c r="C580" s="60"/>
      <c r="D580" s="60"/>
      <c r="E580" s="60"/>
      <c r="F580" s="60"/>
    </row>
    <row r="581" spans="1:6" x14ac:dyDescent="0.45">
      <c r="A581" s="60"/>
      <c r="B581" s="60"/>
      <c r="C581" s="60"/>
      <c r="D581" s="60"/>
      <c r="E581" s="60"/>
      <c r="F581" s="60"/>
    </row>
    <row r="582" spans="1:6" x14ac:dyDescent="0.45">
      <c r="A582" s="60"/>
      <c r="B582" s="60"/>
      <c r="C582" s="60"/>
      <c r="D582" s="60"/>
      <c r="E582" s="60"/>
      <c r="F582" s="60"/>
    </row>
    <row r="583" spans="1:6" x14ac:dyDescent="0.45">
      <c r="A583" s="60"/>
      <c r="B583" s="60"/>
      <c r="C583" s="60"/>
      <c r="D583" s="60"/>
      <c r="E583" s="60"/>
      <c r="F583" s="60"/>
    </row>
    <row r="584" spans="1:6" x14ac:dyDescent="0.45">
      <c r="A584" s="60"/>
      <c r="B584" s="60"/>
      <c r="C584" s="60"/>
      <c r="D584" s="60"/>
      <c r="E584" s="60"/>
      <c r="F584" s="60"/>
    </row>
    <row r="585" spans="1:6" x14ac:dyDescent="0.45">
      <c r="A585" s="60"/>
      <c r="B585" s="60"/>
      <c r="C585" s="60"/>
      <c r="D585" s="60"/>
      <c r="E585" s="60"/>
      <c r="F585" s="60"/>
    </row>
    <row r="586" spans="1:6" x14ac:dyDescent="0.45">
      <c r="A586" s="60"/>
      <c r="B586" s="60"/>
      <c r="C586" s="60"/>
      <c r="D586" s="60"/>
      <c r="E586" s="60"/>
      <c r="F586" s="60"/>
    </row>
    <row r="587" spans="1:6" x14ac:dyDescent="0.45">
      <c r="A587" s="60"/>
      <c r="B587" s="60"/>
      <c r="C587" s="60"/>
      <c r="D587" s="60"/>
      <c r="E587" s="60"/>
      <c r="F587" s="60"/>
    </row>
    <row r="588" spans="1:6" x14ac:dyDescent="0.45">
      <c r="A588" s="60"/>
      <c r="B588" s="60"/>
      <c r="C588" s="60"/>
      <c r="D588" s="60"/>
      <c r="E588" s="60"/>
      <c r="F588" s="60"/>
    </row>
    <row r="589" spans="1:6" x14ac:dyDescent="0.45">
      <c r="A589" s="60"/>
      <c r="B589" s="60"/>
      <c r="C589" s="60"/>
      <c r="D589" s="60"/>
      <c r="E589" s="60"/>
      <c r="F589" s="60"/>
    </row>
    <row r="590" spans="1:6" x14ac:dyDescent="0.45">
      <c r="A590" s="60"/>
      <c r="B590" s="60"/>
      <c r="C590" s="60"/>
      <c r="D590" s="60"/>
      <c r="E590" s="60"/>
      <c r="F590" s="60"/>
    </row>
    <row r="591" spans="1:6" x14ac:dyDescent="0.45">
      <c r="A591" s="60"/>
      <c r="B591" s="60"/>
      <c r="C591" s="60"/>
      <c r="D591" s="60"/>
      <c r="E591" s="60"/>
      <c r="F591" s="60"/>
    </row>
    <row r="592" spans="1:6" x14ac:dyDescent="0.45">
      <c r="A592" s="60"/>
      <c r="B592" s="60"/>
      <c r="C592" s="60"/>
      <c r="D592" s="60"/>
      <c r="E592" s="60"/>
      <c r="F592" s="60"/>
    </row>
    <row r="593" spans="1:6" x14ac:dyDescent="0.45">
      <c r="A593" s="60"/>
      <c r="B593" s="60"/>
      <c r="C593" s="60"/>
      <c r="D593" s="60"/>
      <c r="E593" s="60"/>
      <c r="F593" s="60"/>
    </row>
    <row r="594" spans="1:6" x14ac:dyDescent="0.45">
      <c r="A594" s="60"/>
      <c r="B594" s="60"/>
      <c r="C594" s="60"/>
      <c r="D594" s="60"/>
      <c r="E594" s="60"/>
      <c r="F594" s="60"/>
    </row>
    <row r="595" spans="1:6" x14ac:dyDescent="0.45">
      <c r="A595" s="60"/>
      <c r="B595" s="60"/>
      <c r="C595" s="60"/>
      <c r="D595" s="60"/>
      <c r="E595" s="60"/>
      <c r="F595" s="60"/>
    </row>
    <row r="596" spans="1:6" x14ac:dyDescent="0.45">
      <c r="A596" s="60"/>
      <c r="B596" s="60"/>
      <c r="C596" s="60"/>
      <c r="D596" s="60"/>
      <c r="E596" s="60"/>
      <c r="F596" s="60"/>
    </row>
    <row r="597" spans="1:6" x14ac:dyDescent="0.45">
      <c r="A597" s="60"/>
      <c r="B597" s="60"/>
      <c r="C597" s="60"/>
      <c r="D597" s="60"/>
      <c r="E597" s="60"/>
      <c r="F597" s="60"/>
    </row>
    <row r="598" spans="1:6" x14ac:dyDescent="0.45">
      <c r="A598" s="60"/>
      <c r="B598" s="60"/>
      <c r="C598" s="60"/>
      <c r="D598" s="60"/>
      <c r="E598" s="60"/>
      <c r="F598" s="60"/>
    </row>
    <row r="599" spans="1:6" x14ac:dyDescent="0.45">
      <c r="A599" s="60"/>
      <c r="B599" s="60"/>
      <c r="C599" s="60"/>
      <c r="D599" s="60"/>
      <c r="E599" s="60"/>
      <c r="F599" s="60"/>
    </row>
    <row r="600" spans="1:6" x14ac:dyDescent="0.45">
      <c r="A600" s="60"/>
      <c r="B600" s="60"/>
      <c r="C600" s="60"/>
      <c r="D600" s="60"/>
      <c r="E600" s="60"/>
      <c r="F600" s="60"/>
    </row>
    <row r="601" spans="1:6" x14ac:dyDescent="0.45">
      <c r="A601" s="60"/>
      <c r="B601" s="60"/>
      <c r="C601" s="60"/>
      <c r="D601" s="60"/>
      <c r="E601" s="60"/>
      <c r="F601" s="60"/>
    </row>
    <row r="602" spans="1:6" x14ac:dyDescent="0.45">
      <c r="A602" s="60"/>
      <c r="B602" s="60"/>
      <c r="C602" s="60"/>
      <c r="D602" s="60"/>
      <c r="E602" s="60"/>
      <c r="F602" s="60"/>
    </row>
    <row r="603" spans="1:6" x14ac:dyDescent="0.45">
      <c r="A603" s="60"/>
      <c r="B603" s="60"/>
      <c r="C603" s="60"/>
      <c r="D603" s="60"/>
      <c r="E603" s="60"/>
      <c r="F603" s="60"/>
    </row>
    <row r="604" spans="1:6" x14ac:dyDescent="0.45">
      <c r="A604" s="60"/>
      <c r="B604" s="60"/>
      <c r="C604" s="60"/>
      <c r="D604" s="60"/>
      <c r="E604" s="60"/>
      <c r="F604" s="60"/>
    </row>
    <row r="605" spans="1:6" x14ac:dyDescent="0.45">
      <c r="A605" s="60"/>
      <c r="B605" s="60"/>
      <c r="C605" s="60"/>
      <c r="D605" s="60"/>
      <c r="E605" s="60"/>
      <c r="F605" s="60"/>
    </row>
    <row r="606" spans="1:6" x14ac:dyDescent="0.45">
      <c r="A606" s="60"/>
      <c r="B606" s="60"/>
      <c r="C606" s="60"/>
      <c r="D606" s="60"/>
      <c r="E606" s="60"/>
      <c r="F606" s="60"/>
    </row>
    <row r="607" spans="1:6" x14ac:dyDescent="0.45">
      <c r="A607" s="60"/>
      <c r="B607" s="60"/>
      <c r="C607" s="60"/>
      <c r="D607" s="60"/>
      <c r="E607" s="60"/>
      <c r="F607" s="60"/>
    </row>
    <row r="608" spans="1:6" x14ac:dyDescent="0.45">
      <c r="A608" s="60"/>
      <c r="B608" s="60"/>
      <c r="C608" s="60"/>
      <c r="D608" s="60"/>
      <c r="E608" s="60"/>
      <c r="F608" s="60"/>
    </row>
    <row r="609" spans="1:6" x14ac:dyDescent="0.45">
      <c r="A609" s="60"/>
      <c r="B609" s="60"/>
      <c r="C609" s="60"/>
      <c r="D609" s="60"/>
      <c r="E609" s="60"/>
      <c r="F609" s="60"/>
    </row>
    <row r="610" spans="1:6" x14ac:dyDescent="0.45">
      <c r="A610" s="60"/>
      <c r="B610" s="60"/>
      <c r="C610" s="60"/>
      <c r="D610" s="60"/>
      <c r="E610" s="60"/>
      <c r="F610" s="60"/>
    </row>
    <row r="611" spans="1:6" x14ac:dyDescent="0.45">
      <c r="A611" s="60"/>
      <c r="B611" s="60"/>
      <c r="C611" s="60"/>
      <c r="D611" s="60"/>
      <c r="E611" s="60"/>
      <c r="F611" s="60"/>
    </row>
    <row r="612" spans="1:6" x14ac:dyDescent="0.45">
      <c r="A612" s="60"/>
      <c r="B612" s="60"/>
      <c r="C612" s="60"/>
      <c r="D612" s="60"/>
      <c r="E612" s="60"/>
      <c r="F612" s="60"/>
    </row>
    <row r="613" spans="1:6" x14ac:dyDescent="0.45">
      <c r="A613" s="60"/>
      <c r="B613" s="60"/>
      <c r="C613" s="60"/>
      <c r="D613" s="60"/>
      <c r="E613" s="60"/>
      <c r="F613" s="60"/>
    </row>
    <row r="614" spans="1:6" x14ac:dyDescent="0.45">
      <c r="A614" s="60"/>
      <c r="B614" s="60"/>
      <c r="C614" s="60"/>
      <c r="D614" s="60"/>
      <c r="E614" s="60"/>
      <c r="F614" s="60"/>
    </row>
    <row r="615" spans="1:6" x14ac:dyDescent="0.45">
      <c r="A615" s="60"/>
      <c r="B615" s="60"/>
      <c r="C615" s="60"/>
      <c r="D615" s="60"/>
      <c r="E615" s="60"/>
      <c r="F615" s="60"/>
    </row>
  </sheetData>
  <mergeCells count="180">
    <mergeCell ref="D115:E115"/>
    <mergeCell ref="D116:E116"/>
    <mergeCell ref="D107:E107"/>
    <mergeCell ref="D108:E108"/>
    <mergeCell ref="D109:E109"/>
    <mergeCell ref="D110:E110"/>
    <mergeCell ref="D111:E111"/>
    <mergeCell ref="D112:E112"/>
    <mergeCell ref="D101:E101"/>
    <mergeCell ref="D102:E102"/>
    <mergeCell ref="D103:E103"/>
    <mergeCell ref="D104:E104"/>
    <mergeCell ref="D105:E105"/>
    <mergeCell ref="D106:E106"/>
    <mergeCell ref="D95:E95"/>
    <mergeCell ref="D96:E96"/>
    <mergeCell ref="D97:E97"/>
    <mergeCell ref="D98:E98"/>
    <mergeCell ref="D99:E99"/>
    <mergeCell ref="D100:E100"/>
    <mergeCell ref="D90:E90"/>
    <mergeCell ref="D91:E91"/>
    <mergeCell ref="D92:E92"/>
    <mergeCell ref="D93:E93"/>
    <mergeCell ref="D94:E94"/>
    <mergeCell ref="B85:B91"/>
    <mergeCell ref="C85:C91"/>
    <mergeCell ref="D85:E85"/>
    <mergeCell ref="H85:J91"/>
    <mergeCell ref="D86:E86"/>
    <mergeCell ref="D87:E87"/>
    <mergeCell ref="D88:E88"/>
    <mergeCell ref="D89:E89"/>
    <mergeCell ref="D80:E80"/>
    <mergeCell ref="D81:E81"/>
    <mergeCell ref="D82:E82"/>
    <mergeCell ref="D83:E83"/>
    <mergeCell ref="D84:E84"/>
    <mergeCell ref="H76:J84"/>
    <mergeCell ref="B74:I74"/>
    <mergeCell ref="D75:E75"/>
    <mergeCell ref="F75:G75"/>
    <mergeCell ref="H75:J75"/>
    <mergeCell ref="D76:E76"/>
    <mergeCell ref="D77:E77"/>
    <mergeCell ref="D78:E78"/>
    <mergeCell ref="D79:E79"/>
    <mergeCell ref="D70:E70"/>
    <mergeCell ref="D71:E71"/>
    <mergeCell ref="D72:E72"/>
    <mergeCell ref="D73:E73"/>
    <mergeCell ref="B70:B73"/>
    <mergeCell ref="H70:J73"/>
    <mergeCell ref="C76:C84"/>
    <mergeCell ref="B76:B84"/>
    <mergeCell ref="D67:E67"/>
    <mergeCell ref="H67:J67"/>
    <mergeCell ref="D68:E68"/>
    <mergeCell ref="H68:J68"/>
    <mergeCell ref="D69:E69"/>
    <mergeCell ref="H69:J69"/>
    <mergeCell ref="B64:I64"/>
    <mergeCell ref="D65:E65"/>
    <mergeCell ref="F65:G65"/>
    <mergeCell ref="H65:J65"/>
    <mergeCell ref="D66:E66"/>
    <mergeCell ref="H66:J66"/>
    <mergeCell ref="H44:J47"/>
    <mergeCell ref="H48:J48"/>
    <mergeCell ref="H49:J49"/>
    <mergeCell ref="B50:I50"/>
    <mergeCell ref="B52:B55"/>
    <mergeCell ref="C52:C55"/>
    <mergeCell ref="D52:D55"/>
    <mergeCell ref="E52:E55"/>
    <mergeCell ref="D46:E46"/>
    <mergeCell ref="D47:E47"/>
    <mergeCell ref="D48:E48"/>
    <mergeCell ref="D49:E49"/>
    <mergeCell ref="F51:G51"/>
    <mergeCell ref="I51:J51"/>
    <mergeCell ref="B56:B59"/>
    <mergeCell ref="C56:C59"/>
    <mergeCell ref="D56:D59"/>
    <mergeCell ref="E56:E59"/>
    <mergeCell ref="B60:B63"/>
    <mergeCell ref="C60:C63"/>
    <mergeCell ref="D60:D63"/>
    <mergeCell ref="E60:E63"/>
    <mergeCell ref="D39:E39"/>
    <mergeCell ref="A8:C8"/>
    <mergeCell ref="A10:C10"/>
    <mergeCell ref="C15:C16"/>
    <mergeCell ref="E15:E16"/>
    <mergeCell ref="D15:D16"/>
    <mergeCell ref="B12:I12"/>
    <mergeCell ref="B31:I31"/>
    <mergeCell ref="D32:E32"/>
    <mergeCell ref="F32:G32"/>
    <mergeCell ref="B23:B26"/>
    <mergeCell ref="C23:C26"/>
    <mergeCell ref="B27:B30"/>
    <mergeCell ref="C27:C30"/>
    <mergeCell ref="I14:I18"/>
    <mergeCell ref="I19:I30"/>
    <mergeCell ref="B19:B22"/>
    <mergeCell ref="H32:J32"/>
    <mergeCell ref="F35:G35"/>
    <mergeCell ref="C19:C22"/>
    <mergeCell ref="D19:D22"/>
    <mergeCell ref="E19:E22"/>
    <mergeCell ref="D23:D26"/>
    <mergeCell ref="E23:E26"/>
    <mergeCell ref="D27:D30"/>
    <mergeCell ref="E27:E30"/>
    <mergeCell ref="H15:H16"/>
    <mergeCell ref="B125:B126"/>
    <mergeCell ref="D125:E125"/>
    <mergeCell ref="D126:E126"/>
    <mergeCell ref="H125:J126"/>
    <mergeCell ref="H124:J124"/>
    <mergeCell ref="B92:B118"/>
    <mergeCell ref="C92:C118"/>
    <mergeCell ref="C17:C18"/>
    <mergeCell ref="B15:B16"/>
    <mergeCell ref="B17:B18"/>
    <mergeCell ref="D114:E114"/>
    <mergeCell ref="C40:C41"/>
    <mergeCell ref="B40:B41"/>
    <mergeCell ref="D42:E42"/>
    <mergeCell ref="D43:E43"/>
    <mergeCell ref="D44:E44"/>
    <mergeCell ref="E130:E131"/>
    <mergeCell ref="H13:J13"/>
    <mergeCell ref="F13:G13"/>
    <mergeCell ref="D117:E117"/>
    <mergeCell ref="H115:J115"/>
    <mergeCell ref="H116:J116"/>
    <mergeCell ref="H117:J117"/>
    <mergeCell ref="D118:E118"/>
    <mergeCell ref="H118:J118"/>
    <mergeCell ref="D17:D18"/>
    <mergeCell ref="B34:I34"/>
    <mergeCell ref="J14:J30"/>
    <mergeCell ref="D33:E33"/>
    <mergeCell ref="D36:E36"/>
    <mergeCell ref="F119:F120"/>
    <mergeCell ref="G119:G120"/>
    <mergeCell ref="D120:D123"/>
    <mergeCell ref="E120:E123"/>
    <mergeCell ref="C119:C123"/>
    <mergeCell ref="B119:B123"/>
    <mergeCell ref="H119:H120"/>
    <mergeCell ref="I119:J123"/>
    <mergeCell ref="D124:E124"/>
    <mergeCell ref="D113:E113"/>
    <mergeCell ref="E1:H1"/>
    <mergeCell ref="J52:J63"/>
    <mergeCell ref="I52:I55"/>
    <mergeCell ref="I56:I59"/>
    <mergeCell ref="I60:I63"/>
    <mergeCell ref="H17:H18"/>
    <mergeCell ref="H92:J114"/>
    <mergeCell ref="F2:G2"/>
    <mergeCell ref="E17:E18"/>
    <mergeCell ref="H39:J39"/>
    <mergeCell ref="H40:J41"/>
    <mergeCell ref="D40:E41"/>
    <mergeCell ref="H38:J38"/>
    <mergeCell ref="H42:I42"/>
    <mergeCell ref="H43:I43"/>
    <mergeCell ref="J42:J43"/>
    <mergeCell ref="H33:J33"/>
    <mergeCell ref="D37:E37"/>
    <mergeCell ref="H37:J37"/>
    <mergeCell ref="H35:J35"/>
    <mergeCell ref="H36:J36"/>
    <mergeCell ref="D35:E35"/>
    <mergeCell ref="D45:E45"/>
    <mergeCell ref="D38:E38"/>
  </mergeCells>
  <dataValidations count="2">
    <dataValidation type="list" allowBlank="1" showInputMessage="1" showErrorMessage="1" sqref="G16 G123 G63 G59 G55 G33 G30 G26 G22 G18 G113:G114" xr:uid="{00000000-0002-0000-0100-000000000000}">
      <formula1>$E$7:$E$8</formula1>
    </dataValidation>
    <dataValidation type="list" allowBlank="1" showInputMessage="1" showErrorMessage="1" sqref="G69" xr:uid="{00000000-0002-0000-0100-000001000000}">
      <formula1>$K$69:$Q$69</formula1>
    </dataValidation>
  </dataValidation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 PUNTUACION</vt:lpstr>
      <vt:lpstr>HOJA DE DATOS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Alfonso</dc:creator>
  <cp:lastModifiedBy>Alfonso Jesús</cp:lastModifiedBy>
  <dcterms:created xsi:type="dcterms:W3CDTF">2024-10-06T17:44:39Z</dcterms:created>
  <dcterms:modified xsi:type="dcterms:W3CDTF">2025-11-12T18:26:58Z</dcterms:modified>
</cp:coreProperties>
</file>