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17520" windowHeight="11892" tabRatio="673" activeTab="0"/>
  </bookViews>
  <sheets>
    <sheet name="MAESTROS" sheetId="1" r:id="rId1"/>
    <sheet name="P.T.F.PROFESIONAL" sheetId="2" r:id="rId2"/>
    <sheet name="SECUNDARIA" sheetId="3" r:id="rId3"/>
    <sheet name="CATEDRATICOS" sheetId="4" r:id="rId4"/>
    <sheet name="INSPECCION" sheetId="5" r:id="rId5"/>
    <sheet name="COMPLEMENTOS " sheetId="6" r:id="rId6"/>
    <sheet name="GRATIFICACIONES" sheetId="7" r:id="rId7"/>
    <sheet name="DIETAS, KM,..." sheetId="8" r:id="rId8"/>
  </sheets>
  <definedNames>
    <definedName name="_xlnm.Print_Area" localSheetId="3">'CATEDRATICOS'!$A$9:$F$47</definedName>
    <definedName name="_xlnm.Print_Area" localSheetId="0">'MAESTROS'!$A$1:$F$47</definedName>
    <definedName name="_xlnm.Print_Area" localSheetId="1">'P.T.F.PROFESIONAL'!$A$1:$F$46</definedName>
    <definedName name="_xlnm.Print_Area" localSheetId="2">'SECUNDARIA'!$A$9:$F$47</definedName>
  </definedNames>
  <calcPr fullCalcOnLoad="1"/>
</workbook>
</file>

<file path=xl/comments1.xml><?xml version="1.0" encoding="utf-8"?>
<comments xmlns="http://schemas.openxmlformats.org/spreadsheetml/2006/main">
  <authors>
    <author>GFD</author>
  </authors>
  <commentList>
    <comment ref="C30" authorId="0">
      <text>
        <r>
          <rPr>
            <b/>
            <sz val="9"/>
            <rFont val="Tahoma"/>
            <family val="2"/>
          </rPr>
          <t>GFD:</t>
        </r>
        <r>
          <rPr>
            <sz val="9"/>
            <rFont val="Tahoma"/>
            <family val="2"/>
          </rPr>
          <t xml:space="preserve">
origen de datos para PTFP</t>
        </r>
      </text>
    </comment>
    <comment ref="D15" authorId="0">
      <text>
        <r>
          <rPr>
            <b/>
            <sz val="9"/>
            <rFont val="Tahoma"/>
            <family val="2"/>
          </rPr>
          <t>GFD:</t>
        </r>
        <r>
          <rPr>
            <sz val="9"/>
            <rFont val="Tahoma"/>
            <family val="2"/>
          </rPr>
          <t xml:space="preserve">
ORIGEN DE DATOS PARA TODOS</t>
        </r>
      </text>
    </comment>
    <comment ref="C10" authorId="0">
      <text>
        <r>
          <rPr>
            <b/>
            <sz val="9"/>
            <rFont val="Tahoma"/>
            <family val="2"/>
          </rPr>
          <t>GFD:</t>
        </r>
        <r>
          <rPr>
            <sz val="9"/>
            <rFont val="Tahoma"/>
            <family val="2"/>
          </rPr>
          <t xml:space="preserve">
origen de datos para PTFP</t>
        </r>
      </text>
    </comment>
  </commentList>
</comments>
</file>

<file path=xl/comments3.xml><?xml version="1.0" encoding="utf-8"?>
<comments xmlns="http://schemas.openxmlformats.org/spreadsheetml/2006/main">
  <authors>
    <author>GFD</author>
  </authors>
  <commentList>
    <comment ref="C10" authorId="0">
      <text>
        <r>
          <rPr>
            <b/>
            <sz val="9"/>
            <rFont val="Tahoma"/>
            <family val="2"/>
          </rPr>
          <t>GFD:</t>
        </r>
        <r>
          <rPr>
            <sz val="9"/>
            <rFont val="Tahoma"/>
            <family val="2"/>
          </rPr>
          <t xml:space="preserve">
ORIGEN DE DATOS </t>
        </r>
      </text>
    </comment>
  </commentList>
</comments>
</file>

<file path=xl/sharedStrings.xml><?xml version="1.0" encoding="utf-8"?>
<sst xmlns="http://schemas.openxmlformats.org/spreadsheetml/2006/main" count="376" uniqueCount="149">
  <si>
    <t>Sueldo Base</t>
  </si>
  <si>
    <t>Trienios</t>
  </si>
  <si>
    <t>Sexenio 1</t>
  </si>
  <si>
    <t>Sexenio 2</t>
  </si>
  <si>
    <t>Sexenio 3</t>
  </si>
  <si>
    <t>Sexenio 4</t>
  </si>
  <si>
    <t>Sexenio 5</t>
  </si>
  <si>
    <t>INGRESOS BRUTOS POR TODOS LOS CONCEPTOS</t>
  </si>
  <si>
    <t>TOTAL INGRESOS BRUTOS MENSUALES:</t>
  </si>
  <si>
    <t>√</t>
  </si>
  <si>
    <t>TOTAL DESCUENTOS:</t>
  </si>
  <si>
    <t>CADA UNA DE LAS PAGAS EXTRAS</t>
  </si>
  <si>
    <t>TOTAL MENSUAL:</t>
  </si>
  <si>
    <t>PON LA CANTIDAD QUE COBRAS POR CARGO SINGULAR</t>
  </si>
  <si>
    <t>ENERO a DICIEMBRE</t>
  </si>
  <si>
    <t xml:space="preserve">% DE DESCUENTO DE "IRPF" QUE TE APLICAN: </t>
  </si>
  <si>
    <t>% DE DESCUENTO DE "IRPF" QUE TE APLICAN:</t>
  </si>
  <si>
    <t>DESCUENTOS</t>
  </si>
  <si>
    <t>** Marca un 1 o un 0 según corresponda</t>
  </si>
  <si>
    <t>MUFACE; DERECHOS PASIVOS; CUOTA OBRERA **</t>
  </si>
  <si>
    <t>PON EL Nº DE TRIENIOS QUE TIENES CUMPLIDOS</t>
  </si>
  <si>
    <t>COMPLEMENTO POR CARGO SINGULAR (Ir a la tabla)</t>
  </si>
  <si>
    <t>Complemento Específico General Docente</t>
  </si>
  <si>
    <t>Complemento Específico Formación Permanente</t>
  </si>
  <si>
    <t>Complemento Específico General Docente*</t>
  </si>
  <si>
    <t>*Compuesto por el Complemento Específico general y el complemento de Comunidad Autónoma</t>
  </si>
  <si>
    <t>PON UN 1 EN LOS SEXENIOS QUE TENGAS CUMPLIDOS</t>
  </si>
  <si>
    <t>MAESTROS</t>
  </si>
  <si>
    <t>P.T. FORMACIÓN PROFESIONAL</t>
  </si>
  <si>
    <t>SECUNDARIA</t>
  </si>
  <si>
    <t>CATEDRÁTICOS</t>
  </si>
  <si>
    <t>INSPECCIÓN</t>
  </si>
  <si>
    <t>q</t>
  </si>
  <si>
    <t xml:space="preserve">MUFACE (Todos los funcionarios de carrera) </t>
  </si>
  <si>
    <t xml:space="preserve">DERECHOS PASIVOS (F. de carrera anteriores a 2011) </t>
  </si>
  <si>
    <t>CUOTA OBRERA RGSS (F. de carrera posteriores a 2011)</t>
  </si>
  <si>
    <t>CUOTA OBRERA (Funcionarios interinos)</t>
  </si>
  <si>
    <t>Complemento de Destino (nivel 21)</t>
  </si>
  <si>
    <t>Complemento de Destino (nivel 24)</t>
  </si>
  <si>
    <t>Complemento de Destino (nivel 26)</t>
  </si>
  <si>
    <t>AÑADE MANUALMENTE (COPIA-PEGA) LA CUANTÍA DEL COMPLEMENTO, EN FUNCIÓN DEL CARGO QUE DESARROLLES, EN LA CASILLA i23 DE LA PESTAÑA CORRESPONDIENTE AL CÁLCULO DE LA NÓMINA POR CUERPO DOCENTE</t>
  </si>
  <si>
    <t>Profesor de área no lingüística en Secciones Europeas (100% de horario lectivo + C1)*</t>
  </si>
  <si>
    <t>INDICA EL % DE IRPF QUE TE APLICAN EN NÓMINA</t>
  </si>
  <si>
    <t>p</t>
  </si>
  <si>
    <t>actualizado enero 2021</t>
  </si>
  <si>
    <t>COMPLEMENTOS POR CARGO DIRECTIVO</t>
  </si>
  <si>
    <t>Centros de educación infantil, Primaria, Especial, Adultos y asimilados</t>
  </si>
  <si>
    <t>Colegios Rurales Agrupados</t>
  </si>
  <si>
    <t xml:space="preserve"> Centros de Educación Secundaria, Formación Profesional y asimilados</t>
  </si>
  <si>
    <t>Cargo Académico</t>
  </si>
  <si>
    <t>Tipo de Centro</t>
  </si>
  <si>
    <t xml:space="preserve">€/Mes </t>
  </si>
  <si>
    <t>€/Mes</t>
  </si>
  <si>
    <t>DIRECTOR</t>
  </si>
  <si>
    <t>A</t>
  </si>
  <si>
    <t>B</t>
  </si>
  <si>
    <t>C</t>
  </si>
  <si>
    <t>D</t>
  </si>
  <si>
    <t>E</t>
  </si>
  <si>
    <t>JEFE DE ESTUDIOS</t>
  </si>
  <si>
    <t>F</t>
  </si>
  <si>
    <t>SECRETARIO</t>
  </si>
  <si>
    <t> 656,40</t>
  </si>
  <si>
    <t>TIPOLOGÍA DE LOS CENTROS EDUCATIVOS</t>
  </si>
  <si>
    <t>Centros de Educación Infantil, Primaria, Especial, Adultos y asimilados</t>
  </si>
  <si>
    <t>TIPO</t>
  </si>
  <si>
    <t>UNIDADES</t>
  </si>
  <si>
    <t>ALUMNOS</t>
  </si>
  <si>
    <t>54 o más</t>
  </si>
  <si>
    <t>Más de 1800</t>
  </si>
  <si>
    <t>de 27 a 53 y CEE</t>
  </si>
  <si>
    <t>de 1001 a 1800</t>
  </si>
  <si>
    <t>de 18 a 26</t>
  </si>
  <si>
    <t>de 601 a 1000</t>
  </si>
  <si>
    <t>de 9 a 17</t>
  </si>
  <si>
    <t>menos de 601</t>
  </si>
  <si>
    <t>de 3 a 8</t>
  </si>
  <si>
    <t xml:space="preserve"> 1 o 2</t>
  </si>
  <si>
    <t>DESEMPEÑO DE PUESTOS DE TRABAJO DOCENTES SINGULARES</t>
  </si>
  <si>
    <t>PUESTO</t>
  </si>
  <si>
    <t>€/MES</t>
  </si>
  <si>
    <t xml:space="preserve"> Director de Centro Rural de Innovación Educativa (CRIER)</t>
  </si>
  <si>
    <t>Secretario del Centro Regional de Formación del Profesorado</t>
  </si>
  <si>
    <t>Orientador en C.R.A.</t>
  </si>
  <si>
    <t>Maestro en C.R.A.</t>
  </si>
  <si>
    <t>Coordinador de Equipos Atención Hospitalaria y Domiciliaria</t>
  </si>
  <si>
    <t>Coordinador del Programa de Recuperación de Pueblos Abandonados</t>
  </si>
  <si>
    <t>Jefe de Residencia Tipo A</t>
  </si>
  <si>
    <t>Jefe de Residencia Tipo B</t>
  </si>
  <si>
    <t>Jefe de Residencia de Centro de Educación Especial</t>
  </si>
  <si>
    <t>Jefe de estudios adjunto</t>
  </si>
  <si>
    <t>Jefe de Departamento</t>
  </si>
  <si>
    <t>Coordinador de Calidad</t>
  </si>
  <si>
    <t>Docente en Equipo Atención Hospitalaria y Domiciliaria</t>
  </si>
  <si>
    <t>Docente en Aula de Centro Penitenciario</t>
  </si>
  <si>
    <t>Complemento de Maestros en IES</t>
  </si>
  <si>
    <t>Docente en Centro de Educación Especial</t>
  </si>
  <si>
    <t>Asesor Lingüístico en Secciones Europeas (100% de horario lectivo+ C1)*</t>
  </si>
  <si>
    <t>Asesor Técnico Docente tipo A</t>
  </si>
  <si>
    <t>Asesor Técnico Docente tipo B</t>
  </si>
  <si>
    <t>*Asesor Lingüístico y Profesor de Área no Lingüística en Secciones Bilingües: El horario sobre el que se aplica este complemento es de 20 horas lectivas. Todo el profesorado que tenga derecho a este complemento, percibirá durante el ejercicio 2021 un importe mínimo de 31,75 euros.</t>
  </si>
  <si>
    <t>INSPECCIÓN EDUCATIVA</t>
  </si>
  <si>
    <t>Inspector General de Educación</t>
  </si>
  <si>
    <t>Inspector Central / Jefe de servicio de inspección</t>
  </si>
  <si>
    <t>Inspector Coordinador</t>
  </si>
  <si>
    <t>Inspector de Educación</t>
  </si>
  <si>
    <t>GRATIFICACIONES EXTRAORDINARIAS</t>
  </si>
  <si>
    <t>TRIBUNALES DE EVALUACIÓN Y CALIFICACIÓN PRUEBAS LIBRES ESO. PREMIOS EXTRAORDINARIOS ESO y E. ARTÍSTICAS</t>
  </si>
  <si>
    <t>Puesto</t>
  </si>
  <si>
    <t>€</t>
  </si>
  <si>
    <t>Presidente y Secretario</t>
  </si>
  <si>
    <t>59,70 €/asistencia – máximo de 6 asistencias</t>
  </si>
  <si>
    <t>Vocal</t>
  </si>
  <si>
    <t>39,80 €/asistencia – máximo de 6 asistencias</t>
  </si>
  <si>
    <t>TRIBUNALES DE EVALUACIÓN Y CALIFICACIÓN PRUEBAS LIBRES BACHILLERATO. PREMIOS EXTRAORDINARIOS BACHILLERATO</t>
  </si>
  <si>
    <t>63,59 €/asistencia – máximo de 6 asistencias</t>
  </si>
  <si>
    <t>43,80 €/asistencia – máximo de 6 asistencias</t>
  </si>
  <si>
    <t>Asesores docentes especializados</t>
  </si>
  <si>
    <t>43,80 €/asistencia – máximo de 1 asistencia</t>
  </si>
  <si>
    <t>TRIBUNALES DE EVALUACIÓN Y CALIFICACIÓN PRUEBAS LIBRES FORMACIÓN PROFESIONAL (Técnico y Técnico Superior)</t>
  </si>
  <si>
    <t>Presidente</t>
  </si>
  <si>
    <t>45,43 € + 2,5€/examen – máximo de 150 €</t>
  </si>
  <si>
    <t>Secretario y vocales</t>
  </si>
  <si>
    <t>33,84 €/ + 2,5€/examen – máximo de 150 €</t>
  </si>
  <si>
    <t>TRIBUNALES DE EVALUACIÓN Y CALIFICACIÓN PRUEBAS DE ACCESO FORMACIÓN PROFESIONAL (G. Medio y G. Superior)</t>
  </si>
  <si>
    <t>45,43 € + 1€/examen – máximo de 150 €</t>
  </si>
  <si>
    <t>22,75 €/ + 1€/examen – máximo de 150 €</t>
  </si>
  <si>
    <t>OTRAS GRATIFICACIONES</t>
  </si>
  <si>
    <t>Coordinador de los Proyectos +Activa, por cada hora de exceso sobre su jornada, siendo 75 el número máximo de horas.</t>
  </si>
  <si>
    <t>Coordinador del Plan de Acción para el Empleo Juvenil, cuantía mensual máxima.</t>
  </si>
  <si>
    <t>INDEMNIZACIONES POR RAZÓN DE SERVICIO</t>
  </si>
  <si>
    <t>INDEMNIZACIONES POR RAZÓN DE SERVICIO (DIETAS, KILOMETRAJE, TRIBUNALES, ETC.)</t>
  </si>
  <si>
    <t>CUANTÍA</t>
  </si>
  <si>
    <t> 1. Dietas</t>
  </si>
  <si>
    <t>Alojamiento y Desayuno</t>
  </si>
  <si>
    <t>Manutención</t>
  </si>
  <si>
    <t>Dieta entera</t>
  </si>
  <si>
    <t> 2. Indemnización por utilización de vehículos particulares</t>
  </si>
  <si>
    <t>Turismos</t>
  </si>
  <si>
    <t>Motocicletas</t>
  </si>
  <si>
    <t>3. Asistencias por participación en Tribunales y Comisiones de Selección</t>
  </si>
  <si>
    <t>Categoría del órgano de selección</t>
  </si>
  <si>
    <t>Vocales</t>
  </si>
  <si>
    <t>Primera</t>
  </si>
  <si>
    <t>Segunda</t>
  </si>
  <si>
    <r>
      <t xml:space="preserve">0,20 </t>
    </r>
    <r>
      <rPr>
        <sz val="9"/>
        <rFont val="Calibri"/>
        <family val="2"/>
      </rPr>
      <t>euros/Kilómetro</t>
    </r>
  </si>
  <si>
    <r>
      <t xml:space="preserve">0,11 </t>
    </r>
    <r>
      <rPr>
        <sz val="9"/>
        <rFont val="Calibri"/>
        <family val="2"/>
      </rPr>
      <t>euros/Kilómetro</t>
    </r>
  </si>
  <si>
    <t>VERDE NO TOCAR</t>
  </si>
  <si>
    <t>COMPRUEBA TU NÓMINA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</si>
</sst>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C0A]_-;\-* #,##0.00\ [$€-C0A]_-;_-* &quot;-&quot;??\ [$€-C0A]_-;_-@_-"/>
    <numFmt numFmtId="167" formatCode="[$-C0A]dddd\,\ dd&quot; de &quot;mmmm&quot; de &quot;yyyy"/>
    <numFmt numFmtId="168" formatCode="00000"/>
    <numFmt numFmtId="169" formatCode="0.0000"/>
    <numFmt numFmtId="170" formatCode="#,##0.00\ &quot;€&quot;"/>
    <numFmt numFmtId="171" formatCode="###0.00;###0.00"/>
    <numFmt numFmtId="172" formatCode="#,##0.00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C0A]dddd\,\ d&quot; de &quot;mmmm&quot; de &quot;yyyy"/>
  </numFmts>
  <fonts count="8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8"/>
      <name val="Wingdings 3"/>
      <family val="1"/>
    </font>
    <font>
      <i/>
      <sz val="8"/>
      <name val="Arial"/>
      <family val="2"/>
    </font>
    <font>
      <sz val="7"/>
      <name val="Arial"/>
      <family val="2"/>
    </font>
    <font>
      <sz val="14"/>
      <name val="Wingdings 3"/>
      <family val="1"/>
    </font>
    <font>
      <sz val="16"/>
      <name val="Wingdings 3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u val="single"/>
      <sz val="9"/>
      <name val="Calibri"/>
      <family val="2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6"/>
      <name val="Arial"/>
      <family val="2"/>
    </font>
    <font>
      <b/>
      <i/>
      <sz val="9"/>
      <color indexed="10"/>
      <name val="Arial"/>
      <family val="2"/>
    </font>
    <font>
      <b/>
      <i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9"/>
      <color indexed="8"/>
      <name val="Calibri"/>
      <family val="2"/>
    </font>
    <font>
      <b/>
      <sz val="11"/>
      <color indexed="60"/>
      <name val="Calibri"/>
      <family val="2"/>
    </font>
    <font>
      <b/>
      <sz val="9"/>
      <color indexed="63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5" tint="-0.4999699890613556"/>
      <name val="Arial"/>
      <family val="2"/>
    </font>
    <font>
      <b/>
      <i/>
      <sz val="9"/>
      <color rgb="FFFF0000"/>
      <name val="Arial"/>
      <family val="2"/>
    </font>
    <font>
      <b/>
      <sz val="14"/>
      <color rgb="FFFF0000"/>
      <name val="Arial"/>
      <family val="2"/>
    </font>
    <font>
      <b/>
      <i/>
      <sz val="5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i/>
      <sz val="9"/>
      <color rgb="FF000000"/>
      <name val="Calibri"/>
      <family val="2"/>
    </font>
    <font>
      <b/>
      <sz val="11"/>
      <color rgb="FF9C6500"/>
      <name val="Calibri"/>
      <family val="2"/>
    </font>
    <font>
      <b/>
      <sz val="9"/>
      <color rgb="FF2E363F"/>
      <name val="Calibri"/>
      <family val="2"/>
    </font>
    <font>
      <i/>
      <sz val="8"/>
      <color rgb="FF000000"/>
      <name val="Calibri"/>
      <family val="2"/>
    </font>
    <font>
      <b/>
      <sz val="11"/>
      <color rgb="FF2E363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E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>
        <color rgb="FF000000"/>
      </bottom>
    </border>
    <border>
      <left style="medium"/>
      <right style="medium"/>
      <top style="double">
        <color rgb="FF000000"/>
      </top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Alignment="1" applyProtection="1">
      <alignment/>
      <protection/>
    </xf>
    <xf numFmtId="44" fontId="2" fillId="0" borderId="0" xfId="46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4" fontId="4" fillId="0" borderId="0" xfId="46" applyFont="1" applyFill="1" applyAlignment="1" applyProtection="1">
      <alignment/>
      <protection/>
    </xf>
    <xf numFmtId="44" fontId="1" fillId="0" borderId="0" xfId="46" applyFont="1" applyFill="1" applyBorder="1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44" fontId="0" fillId="0" borderId="0" xfId="0" applyNumberFormat="1" applyAlignment="1">
      <alignment/>
    </xf>
    <xf numFmtId="0" fontId="7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44" fontId="7" fillId="33" borderId="10" xfId="46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44" fontId="1" fillId="0" borderId="11" xfId="46" applyFont="1" applyBorder="1" applyAlignment="1" applyProtection="1">
      <alignment vertical="center"/>
      <protection/>
    </xf>
    <xf numFmtId="44" fontId="1" fillId="0" borderId="11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4" fontId="71" fillId="0" borderId="11" xfId="46" applyFont="1" applyBorder="1" applyAlignment="1" applyProtection="1">
      <alignment vertical="center"/>
      <protection/>
    </xf>
    <xf numFmtId="44" fontId="71" fillId="0" borderId="11" xfId="0" applyNumberFormat="1" applyFont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4" fontId="2" fillId="0" borderId="12" xfId="46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4" fontId="1" fillId="0" borderId="0" xfId="46" applyFont="1" applyBorder="1" applyAlignment="1" applyProtection="1">
      <alignment vertical="center"/>
      <protection/>
    </xf>
    <xf numFmtId="44" fontId="2" fillId="0" borderId="13" xfId="46" applyFont="1" applyBorder="1" applyAlignment="1" applyProtection="1">
      <alignment vertical="center"/>
      <protection/>
    </xf>
    <xf numFmtId="44" fontId="2" fillId="0" borderId="13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44" fontId="8" fillId="0" borderId="11" xfId="0" applyNumberFormat="1" applyFont="1" applyBorder="1" applyAlignment="1">
      <alignment vertical="center"/>
    </xf>
    <xf numFmtId="44" fontId="2" fillId="0" borderId="0" xfId="46" applyFont="1" applyBorder="1" applyAlignment="1" applyProtection="1">
      <alignment vertical="center"/>
      <protection/>
    </xf>
    <xf numFmtId="44" fontId="2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4" fontId="4" fillId="36" borderId="14" xfId="46" applyFont="1" applyFill="1" applyBorder="1" applyAlignment="1" applyProtection="1">
      <alignment vertical="center"/>
      <protection/>
    </xf>
    <xf numFmtId="44" fontId="4" fillId="0" borderId="0" xfId="46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8" fontId="1" fillId="0" borderId="11" xfId="0" applyNumberFormat="1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7" fontId="1" fillId="0" borderId="11" xfId="46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7" fontId="4" fillId="36" borderId="15" xfId="46" applyNumberFormat="1" applyFont="1" applyFill="1" applyBorder="1" applyAlignment="1" applyProtection="1">
      <alignment vertical="center"/>
      <protection/>
    </xf>
    <xf numFmtId="7" fontId="4" fillId="36" borderId="15" xfId="0" applyNumberFormat="1" applyFont="1" applyFill="1" applyBorder="1" applyAlignment="1" applyProtection="1">
      <alignment vertical="center"/>
      <protection/>
    </xf>
    <xf numFmtId="44" fontId="4" fillId="0" borderId="0" xfId="0" applyNumberFormat="1" applyFont="1" applyFill="1" applyBorder="1" applyAlignment="1" applyProtection="1">
      <alignment vertical="center"/>
      <protection/>
    </xf>
    <xf numFmtId="44" fontId="4" fillId="37" borderId="16" xfId="46" applyFont="1" applyFill="1" applyBorder="1" applyAlignment="1" applyProtection="1">
      <alignment vertical="center"/>
      <protection/>
    </xf>
    <xf numFmtId="44" fontId="4" fillId="37" borderId="16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2" fontId="6" fillId="0" borderId="0" xfId="0" applyNumberFormat="1" applyFont="1" applyAlignment="1" applyProtection="1">
      <alignment vertical="center"/>
      <protection/>
    </xf>
    <xf numFmtId="44" fontId="2" fillId="0" borderId="0" xfId="46" applyFont="1" applyAlignment="1" applyProtection="1">
      <alignment vertical="center"/>
      <protection/>
    </xf>
    <xf numFmtId="44" fontId="1" fillId="0" borderId="0" xfId="46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2" fontId="2" fillId="0" borderId="0" xfId="0" applyNumberFormat="1" applyFont="1" applyFill="1" applyAlignment="1" applyProtection="1">
      <alignment vertical="center"/>
      <protection/>
    </xf>
    <xf numFmtId="44" fontId="2" fillId="0" borderId="0" xfId="46" applyFont="1" applyFill="1" applyAlignment="1" applyProtection="1">
      <alignment vertical="center"/>
      <protection/>
    </xf>
    <xf numFmtId="44" fontId="1" fillId="0" borderId="0" xfId="0" applyNumberFormat="1" applyFont="1" applyBorder="1" applyAlignment="1" applyProtection="1">
      <alignment vertical="center"/>
      <protection/>
    </xf>
    <xf numFmtId="44" fontId="0" fillId="0" borderId="0" xfId="0" applyNumberFormat="1" applyAlignment="1">
      <alignment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44" fontId="2" fillId="0" borderId="0" xfId="0" applyNumberFormat="1" applyFont="1" applyAlignment="1" applyProtection="1">
      <alignment vertical="center"/>
      <protection/>
    </xf>
    <xf numFmtId="44" fontId="2" fillId="0" borderId="11" xfId="46" applyFont="1" applyBorder="1" applyAlignment="1" applyProtection="1">
      <alignment vertical="center"/>
      <protection/>
    </xf>
    <xf numFmtId="44" fontId="2" fillId="0" borderId="11" xfId="0" applyNumberFormat="1" applyFont="1" applyBorder="1" applyAlignment="1" applyProtection="1">
      <alignment vertical="center"/>
      <protection/>
    </xf>
    <xf numFmtId="44" fontId="2" fillId="0" borderId="12" xfId="0" applyNumberFormat="1" applyFont="1" applyBorder="1" applyAlignment="1" applyProtection="1">
      <alignment vertical="center"/>
      <protection/>
    </xf>
    <xf numFmtId="44" fontId="71" fillId="0" borderId="11" xfId="46" applyFont="1" applyFill="1" applyBorder="1" applyAlignment="1" applyProtection="1">
      <alignment vertical="center"/>
      <protection/>
    </xf>
    <xf numFmtId="44" fontId="71" fillId="0" borderId="11" xfId="0" applyNumberFormat="1" applyFont="1" applyFill="1" applyBorder="1" applyAlignment="1" applyProtection="1">
      <alignment vertical="center"/>
      <protection/>
    </xf>
    <xf numFmtId="0" fontId="0" fillId="0" borderId="0" xfId="41" applyFont="1" applyFill="1" applyAlignment="1" applyProtection="1">
      <alignment wrapText="1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right" vertical="center" wrapText="1"/>
      <protection/>
    </xf>
    <xf numFmtId="44" fontId="1" fillId="0" borderId="0" xfId="46" applyFont="1" applyFill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72" fillId="0" borderId="0" xfId="0" applyFont="1" applyAlignment="1">
      <alignment vertical="center" wrapText="1"/>
    </xf>
    <xf numFmtId="0" fontId="1" fillId="0" borderId="0" xfId="0" applyFont="1" applyFill="1" applyAlignment="1" applyProtection="1">
      <alignment vertical="center"/>
      <protection/>
    </xf>
    <xf numFmtId="44" fontId="7" fillId="0" borderId="0" xfId="46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8" fontId="8" fillId="0" borderId="11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center"/>
      <protection/>
    </xf>
    <xf numFmtId="44" fontId="8" fillId="0" borderId="0" xfId="46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44" fontId="8" fillId="0" borderId="0" xfId="46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74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justify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 wrapText="1"/>
    </xf>
    <xf numFmtId="0" fontId="76" fillId="0" borderId="23" xfId="0" applyFont="1" applyBorder="1" applyAlignment="1">
      <alignment horizontal="left" vertical="center" wrapText="1"/>
    </xf>
    <xf numFmtId="0" fontId="78" fillId="0" borderId="0" xfId="0" applyFont="1" applyBorder="1" applyAlignment="1">
      <alignment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3" fillId="16" borderId="11" xfId="0" applyFont="1" applyFill="1" applyBorder="1" applyAlignment="1" applyProtection="1">
      <alignment horizontal="center" vertical="center"/>
      <protection locked="0"/>
    </xf>
    <xf numFmtId="2" fontId="1" fillId="39" borderId="10" xfId="0" applyNumberFormat="1" applyFont="1" applyFill="1" applyBorder="1" applyAlignment="1" applyProtection="1">
      <alignment horizontal="right" vertical="center" wrapText="1"/>
      <protection locked="0"/>
    </xf>
    <xf numFmtId="44" fontId="79" fillId="31" borderId="11" xfId="54" applyNumberFormat="1" applyFont="1" applyBorder="1" applyAlignment="1" applyProtection="1">
      <alignment vertical="center"/>
      <protection locked="0"/>
    </xf>
    <xf numFmtId="0" fontId="20" fillId="0" borderId="23" xfId="0" applyFont="1" applyBorder="1" applyAlignment="1">
      <alignment horizontal="left" vertical="center" wrapText="1"/>
    </xf>
    <xf numFmtId="0" fontId="76" fillId="40" borderId="21" xfId="0" applyFont="1" applyFill="1" applyBorder="1" applyAlignment="1">
      <alignment horizontal="center" vertical="center" wrapText="1"/>
    </xf>
    <xf numFmtId="8" fontId="20" fillId="0" borderId="21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7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80" fillId="0" borderId="0" xfId="0" applyFont="1" applyAlignment="1">
      <alignment horizontal="center" vertical="center" wrapText="1"/>
    </xf>
    <xf numFmtId="0" fontId="78" fillId="0" borderId="0" xfId="0" applyFont="1" applyAlignment="1">
      <alignment horizontal="justify" vertical="center" wrapText="1"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4" fontId="76" fillId="0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4" fontId="76" fillId="0" borderId="27" xfId="0" applyNumberFormat="1" applyFont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20" fillId="39" borderId="0" xfId="0" applyFont="1" applyFill="1" applyAlignment="1">
      <alignment/>
    </xf>
    <xf numFmtId="2" fontId="2" fillId="41" borderId="0" xfId="0" applyNumberFormat="1" applyFont="1" applyFill="1" applyBorder="1" applyAlignment="1" applyProtection="1">
      <alignment vertical="center"/>
      <protection/>
    </xf>
    <xf numFmtId="8" fontId="2" fillId="41" borderId="28" xfId="0" applyNumberFormat="1" applyFont="1" applyFill="1" applyBorder="1" applyAlignment="1">
      <alignment horizontal="right" vertical="center"/>
    </xf>
    <xf numFmtId="8" fontId="2" fillId="41" borderId="29" xfId="0" applyNumberFormat="1" applyFont="1" applyFill="1" applyBorder="1" applyAlignment="1">
      <alignment horizontal="right" vertical="center"/>
    </xf>
    <xf numFmtId="8" fontId="2" fillId="41" borderId="0" xfId="0" applyNumberFormat="1" applyFont="1" applyFill="1" applyBorder="1" applyAlignment="1">
      <alignment horizontal="right" vertical="center"/>
    </xf>
    <xf numFmtId="8" fontId="1" fillId="41" borderId="11" xfId="0" applyNumberFormat="1" applyFont="1" applyFill="1" applyBorder="1" applyAlignment="1" applyProtection="1">
      <alignment horizontal="right" vertical="center"/>
      <protection/>
    </xf>
    <xf numFmtId="8" fontId="0" fillId="41" borderId="28" xfId="0" applyNumberFormat="1" applyFont="1" applyFill="1" applyBorder="1" applyAlignment="1">
      <alignment horizontal="right" vertical="center"/>
    </xf>
    <xf numFmtId="8" fontId="0" fillId="41" borderId="29" xfId="0" applyNumberFormat="1" applyFont="1" applyFill="1" applyBorder="1" applyAlignment="1">
      <alignment horizontal="right" vertical="center"/>
    </xf>
    <xf numFmtId="8" fontId="0" fillId="41" borderId="0" xfId="0" applyNumberFormat="1" applyFont="1" applyFill="1" applyBorder="1" applyAlignment="1">
      <alignment horizontal="right" vertical="center"/>
    </xf>
    <xf numFmtId="8" fontId="8" fillId="39" borderId="11" xfId="0" applyNumberFormat="1" applyFont="1" applyFill="1" applyBorder="1" applyAlignment="1" applyProtection="1">
      <alignment horizontal="right" vertical="center"/>
      <protection/>
    </xf>
    <xf numFmtId="2" fontId="2" fillId="39" borderId="0" xfId="0" applyNumberFormat="1" applyFont="1" applyFill="1" applyBorder="1" applyAlignment="1" applyProtection="1">
      <alignment vertical="center"/>
      <protection/>
    </xf>
    <xf numFmtId="8" fontId="76" fillId="39" borderId="30" xfId="0" applyNumberFormat="1" applyFont="1" applyFill="1" applyBorder="1" applyAlignment="1">
      <alignment horizontal="center" vertical="center"/>
    </xf>
    <xf numFmtId="8" fontId="76" fillId="39" borderId="31" xfId="0" applyNumberFormat="1" applyFont="1" applyFill="1" applyBorder="1" applyAlignment="1">
      <alignment horizontal="center" vertical="center"/>
    </xf>
    <xf numFmtId="8" fontId="20" fillId="39" borderId="30" xfId="0" applyNumberFormat="1" applyFont="1" applyFill="1" applyBorder="1" applyAlignment="1">
      <alignment horizontal="right" vertical="center"/>
    </xf>
    <xf numFmtId="8" fontId="20" fillId="39" borderId="31" xfId="0" applyNumberFormat="1" applyFont="1" applyFill="1" applyBorder="1" applyAlignment="1">
      <alignment horizontal="right" vertical="center"/>
    </xf>
    <xf numFmtId="8" fontId="1" fillId="39" borderId="11" xfId="0" applyNumberFormat="1" applyFont="1" applyFill="1" applyBorder="1" applyAlignment="1" applyProtection="1">
      <alignment horizontal="right" vertical="center"/>
      <protection/>
    </xf>
    <xf numFmtId="2" fontId="0" fillId="39" borderId="0" xfId="0" applyNumberFormat="1" applyFont="1" applyFill="1" applyBorder="1" applyAlignment="1" applyProtection="1">
      <alignment vertical="center"/>
      <protection/>
    </xf>
    <xf numFmtId="2" fontId="0" fillId="41" borderId="0" xfId="0" applyNumberFormat="1" applyFont="1" applyFill="1" applyBorder="1" applyAlignment="1" applyProtection="1">
      <alignment vertical="center"/>
      <protection/>
    </xf>
    <xf numFmtId="0" fontId="61" fillId="0" borderId="0" xfId="47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4" fillId="42" borderId="0" xfId="40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" fillId="38" borderId="0" xfId="39" applyFont="1" applyFill="1" applyAlignment="1" applyProtection="1">
      <alignment horizontal="left" vertical="center" wrapText="1"/>
      <protection/>
    </xf>
    <xf numFmtId="0" fontId="1" fillId="31" borderId="0" xfId="54" applyFont="1" applyAlignment="1" applyProtection="1">
      <alignment horizontal="left" vertical="center" wrapText="1"/>
      <protection/>
    </xf>
    <xf numFmtId="0" fontId="1" fillId="16" borderId="0" xfId="0" applyFont="1" applyFill="1" applyAlignment="1" applyProtection="1">
      <alignment horizontal="left" vertical="center"/>
      <protection/>
    </xf>
    <xf numFmtId="0" fontId="1" fillId="39" borderId="0" xfId="0" applyFont="1" applyFill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 wrapText="1"/>
      <protection/>
    </xf>
    <xf numFmtId="44" fontId="1" fillId="0" borderId="0" xfId="46" applyFont="1" applyFill="1" applyBorder="1" applyAlignment="1" applyProtection="1">
      <alignment horizontal="right"/>
      <protection/>
    </xf>
    <xf numFmtId="0" fontId="0" fillId="0" borderId="0" xfId="41" applyFont="1" applyFill="1" applyAlignment="1" applyProtection="1">
      <alignment horizontal="left" wrapText="1"/>
      <protection/>
    </xf>
    <xf numFmtId="0" fontId="72" fillId="0" borderId="0" xfId="0" applyFont="1" applyAlignment="1">
      <alignment horizontal="center" vertical="center" wrapText="1"/>
    </xf>
    <xf numFmtId="0" fontId="75" fillId="43" borderId="32" xfId="0" applyFont="1" applyFill="1" applyBorder="1" applyAlignment="1">
      <alignment horizontal="center" vertical="center" wrapText="1"/>
    </xf>
    <xf numFmtId="0" fontId="75" fillId="43" borderId="30" xfId="0" applyFont="1" applyFill="1" applyBorder="1" applyAlignment="1">
      <alignment horizontal="center" vertical="center" wrapText="1"/>
    </xf>
    <xf numFmtId="0" fontId="75" fillId="43" borderId="33" xfId="0" applyFont="1" applyFill="1" applyBorder="1" applyAlignment="1">
      <alignment horizontal="center" vertical="center" wrapText="1"/>
    </xf>
    <xf numFmtId="0" fontId="81" fillId="0" borderId="32" xfId="0" applyFont="1" applyBorder="1" applyAlignment="1">
      <alignment horizontal="left" vertical="center" wrapText="1"/>
    </xf>
    <xf numFmtId="0" fontId="81" fillId="0" borderId="33" xfId="0" applyFont="1" applyBorder="1" applyAlignment="1">
      <alignment horizontal="left" vertical="center" wrapText="1"/>
    </xf>
    <xf numFmtId="0" fontId="77" fillId="43" borderId="32" xfId="0" applyFont="1" applyFill="1" applyBorder="1" applyAlignment="1">
      <alignment horizontal="center" vertical="center" wrapText="1"/>
    </xf>
    <xf numFmtId="0" fontId="77" fillId="43" borderId="33" xfId="0" applyFont="1" applyFill="1" applyBorder="1" applyAlignment="1">
      <alignment horizontal="center" vertical="center" wrapText="1"/>
    </xf>
    <xf numFmtId="0" fontId="77" fillId="43" borderId="3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76" fillId="0" borderId="32" xfId="0" applyFont="1" applyBorder="1" applyAlignment="1">
      <alignment horizontal="left" vertical="center" wrapText="1"/>
    </xf>
    <xf numFmtId="0" fontId="76" fillId="0" borderId="33" xfId="0" applyFont="1" applyBorder="1" applyAlignment="1">
      <alignment horizontal="left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36" xfId="0" applyFont="1" applyBorder="1" applyAlignment="1">
      <alignment horizontal="left" vertical="center" wrapText="1"/>
    </xf>
    <xf numFmtId="0" fontId="76" fillId="0" borderId="22" xfId="0" applyFont="1" applyBorder="1" applyAlignment="1">
      <alignment horizontal="left" vertical="center" wrapText="1"/>
    </xf>
    <xf numFmtId="0" fontId="77" fillId="43" borderId="0" xfId="0" applyFont="1" applyFill="1" applyAlignment="1">
      <alignment horizontal="center" vertical="center" wrapText="1"/>
    </xf>
    <xf numFmtId="0" fontId="77" fillId="0" borderId="0" xfId="0" applyFont="1" applyAlignment="1">
      <alignment horizontal="justify" vertical="center" wrapText="1"/>
    </xf>
    <xf numFmtId="0" fontId="76" fillId="0" borderId="36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18" fillId="0" borderId="37" xfId="0" applyFont="1" applyBorder="1" applyAlignment="1">
      <alignment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75" fillId="0" borderId="3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18" fillId="0" borderId="31" xfId="0" applyFont="1" applyBorder="1" applyAlignment="1">
      <alignment wrapText="1"/>
    </xf>
    <xf numFmtId="0" fontId="80" fillId="0" borderId="0" xfId="0" applyFont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82" fillId="0" borderId="0" xfId="0" applyFont="1" applyAlignment="1">
      <alignment horizontal="center" vertical="center" wrapText="1"/>
    </xf>
    <xf numFmtId="8" fontId="20" fillId="0" borderId="32" xfId="0" applyNumberFormat="1" applyFont="1" applyBorder="1" applyAlignment="1">
      <alignment horizontal="center" vertical="center" wrapText="1"/>
    </xf>
    <xf numFmtId="8" fontId="20" fillId="0" borderId="33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1152525</xdr:colOff>
      <xdr:row>4</xdr:row>
      <xdr:rowOff>247650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428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742950</xdr:colOff>
      <xdr:row>6</xdr:row>
      <xdr:rowOff>28575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657225</xdr:colOff>
      <xdr:row>4</xdr:row>
      <xdr:rowOff>180975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8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3" width="8.8515625" style="2" hidden="1" customWidth="1"/>
    <col min="4" max="4" width="10.7109375" style="4" hidden="1" customWidth="1"/>
    <col min="5" max="5" width="18.7109375" style="5" customWidth="1"/>
    <col min="6" max="6" width="19.421875" style="2" customWidth="1"/>
    <col min="7" max="7" width="12.140625" style="2" customWidth="1"/>
    <col min="8" max="10" width="11.421875" style="2" customWidth="1"/>
    <col min="11" max="16384" width="11.421875" style="2" customWidth="1"/>
  </cols>
  <sheetData>
    <row r="1" spans="1:6" s="47" customFormat="1" ht="13.5" customHeight="1">
      <c r="A1" s="75" t="s">
        <v>44</v>
      </c>
      <c r="B1" s="175" t="s">
        <v>148</v>
      </c>
      <c r="C1" s="175"/>
      <c r="D1" s="175"/>
      <c r="E1" s="175"/>
      <c r="F1" s="175"/>
    </row>
    <row r="2" spans="1:6" s="47" customFormat="1" ht="13.5" customHeight="1">
      <c r="A2" s="46"/>
      <c r="B2" s="175"/>
      <c r="C2" s="175"/>
      <c r="D2" s="175"/>
      <c r="E2" s="175"/>
      <c r="F2" s="175"/>
    </row>
    <row r="3" spans="1:6" s="47" customFormat="1" ht="13.5" customHeight="1">
      <c r="A3" s="46"/>
      <c r="B3" s="172" t="s">
        <v>20</v>
      </c>
      <c r="C3" s="172"/>
      <c r="D3" s="172"/>
      <c r="E3" s="172"/>
      <c r="F3" s="172"/>
    </row>
    <row r="4" spans="1:6" s="47" customFormat="1" ht="13.5" customHeight="1">
      <c r="A4" s="46"/>
      <c r="B4" s="176" t="s">
        <v>26</v>
      </c>
      <c r="C4" s="176"/>
      <c r="D4" s="176"/>
      <c r="E4" s="176"/>
      <c r="F4" s="176"/>
    </row>
    <row r="5" spans="1:6" s="47" customFormat="1" ht="13.5" customHeight="1">
      <c r="A5" s="46"/>
      <c r="B5" s="177" t="s">
        <v>13</v>
      </c>
      <c r="C5" s="177"/>
      <c r="D5" s="177"/>
      <c r="E5" s="177"/>
      <c r="F5" s="177"/>
    </row>
    <row r="6" spans="1:6" s="47" customFormat="1" ht="13.5" customHeight="1">
      <c r="A6" s="46"/>
      <c r="B6" s="178" t="s">
        <v>18</v>
      </c>
      <c r="C6" s="178"/>
      <c r="D6" s="178"/>
      <c r="E6" s="178"/>
      <c r="F6" s="178"/>
    </row>
    <row r="7" spans="1:6" s="47" customFormat="1" ht="13.5" customHeight="1">
      <c r="A7" s="46"/>
      <c r="B7" s="179" t="s">
        <v>42</v>
      </c>
      <c r="C7" s="179"/>
      <c r="D7" s="179"/>
      <c r="E7" s="179"/>
      <c r="F7" s="179"/>
    </row>
    <row r="8" spans="1:5" s="47" customFormat="1" ht="13.5" customHeight="1">
      <c r="A8" s="86" t="s">
        <v>27</v>
      </c>
      <c r="B8" s="84" t="s">
        <v>32</v>
      </c>
      <c r="C8" s="25"/>
      <c r="D8" s="21"/>
      <c r="E8" s="36"/>
    </row>
    <row r="9" spans="1:6" ht="24.75" customHeight="1" thickBot="1">
      <c r="A9" s="15" t="s">
        <v>7</v>
      </c>
      <c r="B9" s="16"/>
      <c r="C9" s="80" t="s">
        <v>147</v>
      </c>
      <c r="D9" s="80" t="s">
        <v>147</v>
      </c>
      <c r="E9" s="17" t="s">
        <v>14</v>
      </c>
      <c r="F9" s="17" t="s">
        <v>11</v>
      </c>
    </row>
    <row r="10" spans="1:6" ht="13.5" customHeight="1" thickBot="1">
      <c r="A10" s="18" t="s">
        <v>0</v>
      </c>
      <c r="B10" s="124" t="s">
        <v>9</v>
      </c>
      <c r="C10" s="161">
        <v>1050.06</v>
      </c>
      <c r="D10" s="162">
        <v>765.83</v>
      </c>
      <c r="E10" s="22">
        <f>C10</f>
        <v>1050.06</v>
      </c>
      <c r="F10" s="23">
        <f>D10</f>
        <v>765.83</v>
      </c>
    </row>
    <row r="11" spans="1:6" ht="13.5" customHeight="1" thickBot="1">
      <c r="A11" s="18" t="s">
        <v>1</v>
      </c>
      <c r="B11" s="125">
        <v>0</v>
      </c>
      <c r="C11" s="161">
        <v>38.12</v>
      </c>
      <c r="D11" s="163">
        <v>27.79</v>
      </c>
      <c r="E11" s="22">
        <f>B11*C11</f>
        <v>0</v>
      </c>
      <c r="F11" s="23">
        <f>B11*D11</f>
        <v>0</v>
      </c>
    </row>
    <row r="12" spans="1:6" ht="13.5" customHeight="1">
      <c r="A12" s="18" t="s">
        <v>37</v>
      </c>
      <c r="B12" s="124" t="s">
        <v>9</v>
      </c>
      <c r="C12" s="161">
        <v>518.33</v>
      </c>
      <c r="D12" s="21"/>
      <c r="E12" s="22">
        <f>C12</f>
        <v>518.33</v>
      </c>
      <c r="F12" s="23">
        <f>E12</f>
        <v>518.33</v>
      </c>
    </row>
    <row r="13" spans="1:6" ht="13.5" customHeight="1">
      <c r="A13" s="18" t="s">
        <v>24</v>
      </c>
      <c r="B13" s="124" t="s">
        <v>9</v>
      </c>
      <c r="C13" s="161">
        <v>794.37</v>
      </c>
      <c r="D13" s="21"/>
      <c r="E13" s="22">
        <f>C13</f>
        <v>794.37</v>
      </c>
      <c r="F13" s="23">
        <f>E13</f>
        <v>794.37</v>
      </c>
    </row>
    <row r="14" spans="1:6" ht="13.5" customHeight="1" thickBot="1">
      <c r="A14" s="174"/>
      <c r="B14" s="174"/>
      <c r="C14" s="174"/>
      <c r="D14" s="174"/>
      <c r="E14" s="174"/>
      <c r="F14" s="25"/>
    </row>
    <row r="15" spans="1:6" ht="13.5" customHeight="1" thickBot="1">
      <c r="A15" s="18" t="s">
        <v>2</v>
      </c>
      <c r="B15" s="127">
        <v>0</v>
      </c>
      <c r="C15" s="21"/>
      <c r="D15" s="164">
        <v>82.69</v>
      </c>
      <c r="E15" s="26">
        <f>(B15*D15)</f>
        <v>0</v>
      </c>
      <c r="F15" s="27">
        <f>E15</f>
        <v>0</v>
      </c>
    </row>
    <row r="16" spans="1:6" ht="13.5" customHeight="1" thickBot="1">
      <c r="A16" s="18" t="s">
        <v>3</v>
      </c>
      <c r="B16" s="127">
        <v>0</v>
      </c>
      <c r="C16" s="21"/>
      <c r="D16" s="165">
        <v>77.69</v>
      </c>
      <c r="E16" s="26">
        <f>(B16*D16)</f>
        <v>0</v>
      </c>
      <c r="F16" s="27">
        <f>E16</f>
        <v>0</v>
      </c>
    </row>
    <row r="17" spans="1:6" ht="13.5" customHeight="1" thickBot="1">
      <c r="A17" s="18" t="s">
        <v>4</v>
      </c>
      <c r="B17" s="127">
        <v>0</v>
      </c>
      <c r="C17" s="21"/>
      <c r="D17" s="165">
        <v>103.53</v>
      </c>
      <c r="E17" s="26">
        <f>(B17*D17)</f>
        <v>0</v>
      </c>
      <c r="F17" s="27">
        <f>E17</f>
        <v>0</v>
      </c>
    </row>
    <row r="18" spans="1:6" ht="13.5" customHeight="1" thickBot="1">
      <c r="A18" s="18" t="s">
        <v>5</v>
      </c>
      <c r="B18" s="127">
        <v>0</v>
      </c>
      <c r="C18" s="21"/>
      <c r="D18" s="165">
        <v>141.66</v>
      </c>
      <c r="E18" s="26">
        <f>(B18*D18)</f>
        <v>0</v>
      </c>
      <c r="F18" s="27">
        <f>E18</f>
        <v>0</v>
      </c>
    </row>
    <row r="19" spans="1:6" ht="13.5" customHeight="1" thickBot="1">
      <c r="A19" s="18" t="s">
        <v>6</v>
      </c>
      <c r="B19" s="127">
        <v>0</v>
      </c>
      <c r="C19" s="21"/>
      <c r="D19" s="165">
        <v>54.38</v>
      </c>
      <c r="E19" s="26">
        <f>(B19*D19)</f>
        <v>0</v>
      </c>
      <c r="F19" s="27">
        <f>E19</f>
        <v>0</v>
      </c>
    </row>
    <row r="20" spans="1:6" ht="13.5" customHeight="1">
      <c r="A20" s="18" t="s">
        <v>23</v>
      </c>
      <c r="B20" s="124" t="s">
        <v>9</v>
      </c>
      <c r="C20" s="24"/>
      <c r="D20" s="21"/>
      <c r="E20" s="22">
        <f>SUM(E15:E19)</f>
        <v>0</v>
      </c>
      <c r="F20" s="22">
        <f>SUM(F15:F19)</f>
        <v>0</v>
      </c>
    </row>
    <row r="21" spans="1:7" ht="13.5" customHeight="1">
      <c r="A21" s="18"/>
      <c r="B21" s="28"/>
      <c r="C21" s="24"/>
      <c r="D21" s="21"/>
      <c r="E21" s="29"/>
      <c r="F21" s="29"/>
      <c r="G21" s="1"/>
    </row>
    <row r="22" spans="1:6" ht="13.5" customHeight="1">
      <c r="A22" s="30" t="s">
        <v>25</v>
      </c>
      <c r="B22" s="20"/>
      <c r="C22" s="20"/>
      <c r="D22" s="21"/>
      <c r="E22" s="31"/>
      <c r="F22" s="31"/>
    </row>
    <row r="23" spans="1:7" ht="13.5" customHeight="1">
      <c r="A23" s="18"/>
      <c r="B23" s="20"/>
      <c r="C23" s="20"/>
      <c r="D23" s="21"/>
      <c r="E23" s="32"/>
      <c r="F23" s="33"/>
      <c r="G23" s="1"/>
    </row>
    <row r="24" spans="1:6" ht="13.5" customHeight="1">
      <c r="A24" s="169" t="s">
        <v>21</v>
      </c>
      <c r="B24" s="34"/>
      <c r="C24" s="24"/>
      <c r="D24" s="21"/>
      <c r="E24" s="130">
        <v>0</v>
      </c>
      <c r="F24" s="35">
        <f>E24</f>
        <v>0</v>
      </c>
    </row>
    <row r="25" spans="1:6" ht="13.5" customHeight="1">
      <c r="A25" s="18"/>
      <c r="B25" s="25"/>
      <c r="C25" s="25"/>
      <c r="D25" s="21"/>
      <c r="E25" s="36"/>
      <c r="F25" s="37"/>
    </row>
    <row r="26" spans="1:6" ht="13.5" customHeight="1">
      <c r="A26" s="173" t="s">
        <v>8</v>
      </c>
      <c r="B26" s="173"/>
      <c r="C26" s="173"/>
      <c r="D26" s="173"/>
      <c r="E26" s="39">
        <f>E10+E11+E12+E13+E20+E22+E24</f>
        <v>2362.7599999999998</v>
      </c>
      <c r="F26" s="39">
        <f>F10+F11+F12+F13+F20+F22+F24</f>
        <v>2078.53</v>
      </c>
    </row>
    <row r="27" spans="1:6" ht="13.5" customHeight="1">
      <c r="A27" s="38"/>
      <c r="B27" s="38"/>
      <c r="C27" s="38"/>
      <c r="D27" s="38"/>
      <c r="E27" s="40"/>
      <c r="F27" s="40"/>
    </row>
    <row r="28" spans="1:6" ht="13.5" customHeight="1">
      <c r="A28" s="41" t="s">
        <v>17</v>
      </c>
      <c r="B28" s="38"/>
      <c r="C28" s="38"/>
      <c r="D28" s="38"/>
      <c r="E28" s="40"/>
      <c r="F28" s="40"/>
    </row>
    <row r="29" spans="1:6" ht="13.5" customHeight="1">
      <c r="A29" s="42" t="s">
        <v>19</v>
      </c>
      <c r="B29" s="38"/>
      <c r="C29" s="38"/>
      <c r="D29" s="38"/>
      <c r="E29" s="40"/>
      <c r="F29" s="40"/>
    </row>
    <row r="30" spans="1:6" ht="13.5" customHeight="1">
      <c r="A30" s="38" t="s">
        <v>33</v>
      </c>
      <c r="B30" s="128">
        <v>0</v>
      </c>
      <c r="C30" s="166">
        <v>38.91</v>
      </c>
      <c r="D30" s="44"/>
      <c r="E30" s="45">
        <f>B30*C30</f>
        <v>0</v>
      </c>
      <c r="F30" s="45">
        <f>E30</f>
        <v>0</v>
      </c>
    </row>
    <row r="31" spans="1:6" ht="13.5" customHeight="1">
      <c r="A31" s="38" t="s">
        <v>34</v>
      </c>
      <c r="B31" s="128">
        <v>0</v>
      </c>
      <c r="C31" s="166">
        <v>88.86</v>
      </c>
      <c r="D31" s="44"/>
      <c r="E31" s="45">
        <f>B31*C31</f>
        <v>0</v>
      </c>
      <c r="F31" s="45">
        <f>E31</f>
        <v>0</v>
      </c>
    </row>
    <row r="32" spans="1:6" ht="13.5" customHeight="1">
      <c r="A32" s="38" t="s">
        <v>35</v>
      </c>
      <c r="B32" s="128">
        <v>0</v>
      </c>
      <c r="C32" s="43">
        <f>0.04476*(E26+F26/6)</f>
        <v>121.26297139999998</v>
      </c>
      <c r="D32" s="44"/>
      <c r="E32" s="45">
        <f>B32*C32</f>
        <v>0</v>
      </c>
      <c r="F32" s="45">
        <v>0</v>
      </c>
    </row>
    <row r="33" spans="1:6" ht="13.5" customHeight="1">
      <c r="A33" s="38" t="s">
        <v>36</v>
      </c>
      <c r="B33" s="128">
        <v>0</v>
      </c>
      <c r="C33" s="43">
        <f>0.0635*(E26+F26/6)</f>
        <v>172.03303583333332</v>
      </c>
      <c r="D33" s="44"/>
      <c r="E33" s="45">
        <f>B33*C33</f>
        <v>0</v>
      </c>
      <c r="F33" s="45">
        <v>0</v>
      </c>
    </row>
    <row r="34" spans="1:6" ht="13.5" customHeight="1">
      <c r="A34" s="46"/>
      <c r="B34" s="47"/>
      <c r="C34" s="47"/>
      <c r="D34" s="48"/>
      <c r="E34" s="36"/>
      <c r="F34" s="25"/>
    </row>
    <row r="35" spans="1:10" ht="13.5" customHeight="1">
      <c r="A35" s="170" t="s">
        <v>10</v>
      </c>
      <c r="B35" s="171"/>
      <c r="C35" s="47"/>
      <c r="D35" s="48"/>
      <c r="E35" s="51">
        <f>SUM(E30:E33)</f>
        <v>0</v>
      </c>
      <c r="F35" s="52">
        <f>SUM(F30:F33)</f>
        <v>0</v>
      </c>
      <c r="J35" s="9"/>
    </row>
    <row r="36" spans="1:6" ht="13.5" customHeight="1" thickBot="1">
      <c r="A36" s="49"/>
      <c r="B36" s="50"/>
      <c r="C36" s="47"/>
      <c r="D36" s="48"/>
      <c r="E36" s="40"/>
      <c r="F36" s="53"/>
    </row>
    <row r="37" spans="1:6" ht="13.5" customHeight="1" thickBot="1">
      <c r="A37" s="49" t="s">
        <v>16</v>
      </c>
      <c r="B37" s="129">
        <v>0</v>
      </c>
      <c r="C37" s="47"/>
      <c r="D37" s="48"/>
      <c r="E37" s="54">
        <f>E26*B37/100</f>
        <v>0</v>
      </c>
      <c r="F37" s="55">
        <f>F26*B37/100</f>
        <v>0</v>
      </c>
    </row>
    <row r="38" spans="1:6" ht="13.5" customHeight="1" thickBot="1">
      <c r="A38" s="49"/>
      <c r="B38" s="50"/>
      <c r="C38" s="47"/>
      <c r="D38" s="48"/>
      <c r="E38" s="40"/>
      <c r="F38" s="53"/>
    </row>
    <row r="39" spans="1:9" ht="13.5" customHeight="1" thickBot="1">
      <c r="A39" s="181" t="s">
        <v>12</v>
      </c>
      <c r="B39" s="181"/>
      <c r="C39" s="56"/>
      <c r="D39" s="57"/>
      <c r="E39" s="14">
        <f>E26-E35-E37</f>
        <v>2362.7599999999998</v>
      </c>
      <c r="F39" s="14">
        <f>F26-F35-F37</f>
        <v>2078.53</v>
      </c>
      <c r="I39" s="9"/>
    </row>
    <row r="40" spans="1:6" ht="13.5" customHeight="1">
      <c r="A40" s="46"/>
      <c r="B40" s="47"/>
      <c r="C40" s="47"/>
      <c r="D40" s="48"/>
      <c r="E40" s="58"/>
      <c r="F40" s="47"/>
    </row>
    <row r="41" spans="1:6" ht="13.5" customHeight="1">
      <c r="A41" s="46"/>
      <c r="B41" s="85" t="s">
        <v>43</v>
      </c>
      <c r="C41" s="47"/>
      <c r="D41" s="48"/>
      <c r="E41" s="58"/>
      <c r="F41" s="47"/>
    </row>
    <row r="42" spans="1:6" ht="13.5" customHeight="1">
      <c r="A42" s="172" t="s">
        <v>20</v>
      </c>
      <c r="B42" s="172"/>
      <c r="C42" s="59"/>
      <c r="D42" s="59"/>
      <c r="E42" s="59"/>
      <c r="F42" s="59"/>
    </row>
    <row r="43" spans="1:8" ht="13.5" customHeight="1">
      <c r="A43" s="176" t="s">
        <v>26</v>
      </c>
      <c r="B43" s="176"/>
      <c r="C43" s="60"/>
      <c r="D43" s="61"/>
      <c r="E43" s="62"/>
      <c r="F43" s="60"/>
      <c r="H43" s="9"/>
    </row>
    <row r="44" spans="1:6" ht="13.5" customHeight="1">
      <c r="A44" s="177" t="s">
        <v>13</v>
      </c>
      <c r="B44" s="177"/>
      <c r="C44" s="60"/>
      <c r="D44" s="61"/>
      <c r="E44" s="62"/>
      <c r="F44" s="60"/>
    </row>
    <row r="45" spans="1:6" ht="13.5" customHeight="1">
      <c r="A45" s="180" t="s">
        <v>18</v>
      </c>
      <c r="B45" s="180"/>
      <c r="C45" s="60"/>
      <c r="D45" s="61"/>
      <c r="E45" s="62"/>
      <c r="F45" s="60"/>
    </row>
    <row r="46" spans="1:6" ht="9.75">
      <c r="A46" s="179" t="s">
        <v>42</v>
      </c>
      <c r="B46" s="179"/>
      <c r="C46" s="7"/>
      <c r="D46" s="7"/>
      <c r="E46" s="7"/>
      <c r="F46" s="7"/>
    </row>
    <row r="47" spans="1:6" ht="13.5" customHeight="1">
      <c r="A47" s="72"/>
      <c r="B47" s="72"/>
      <c r="C47" s="72"/>
      <c r="D47" s="72"/>
      <c r="E47" s="72"/>
      <c r="F47" s="72"/>
    </row>
    <row r="48" spans="1:6" ht="12.75" customHeight="1">
      <c r="A48" s="12"/>
      <c r="C48" s="182"/>
      <c r="D48" s="182"/>
      <c r="E48" s="8"/>
      <c r="F48" s="8"/>
    </row>
  </sheetData>
  <sheetProtection password="CDC4" sheet="1" objects="1" scenarios="1" selectLockedCells="1"/>
  <mergeCells count="16">
    <mergeCell ref="A43:B43"/>
    <mergeCell ref="A44:B44"/>
    <mergeCell ref="A45:B45"/>
    <mergeCell ref="A46:B46"/>
    <mergeCell ref="A39:B39"/>
    <mergeCell ref="C48:D48"/>
    <mergeCell ref="A35:B35"/>
    <mergeCell ref="A42:B42"/>
    <mergeCell ref="A26:D26"/>
    <mergeCell ref="A14:E14"/>
    <mergeCell ref="B1:F2"/>
    <mergeCell ref="B3:F3"/>
    <mergeCell ref="B4:F4"/>
    <mergeCell ref="B5:F5"/>
    <mergeCell ref="B6:F6"/>
    <mergeCell ref="B7:F7"/>
  </mergeCells>
  <hyperlinks>
    <hyperlink ref="A24" location="'COMPLEMENTOS '!A1" tooltip="complementos" display="COMPLEMENTO POR CARGO SINGULAR (Ir a la tabla)"/>
  </hyperlinks>
  <printOptions/>
  <pageMargins left="0.75" right="0.75" top="1" bottom="1" header="0" footer="0"/>
  <pageSetup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8"/>
  <sheetViews>
    <sheetView zoomScaleSheetLayoutView="115" zoomScalePageLayoutView="0" workbookViewId="0" topLeftCell="A1">
      <selection activeCell="B11" sqref="B11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3" width="6.7109375" style="2" hidden="1" customWidth="1"/>
    <col min="4" max="4" width="10.7109375" style="4" hidden="1" customWidth="1"/>
    <col min="5" max="5" width="18.421875" style="5" customWidth="1"/>
    <col min="6" max="6" width="19.7109375" style="2" customWidth="1"/>
    <col min="7" max="7" width="11.421875" style="2" customWidth="1"/>
    <col min="8" max="9" width="11.421875" style="2" hidden="1" customWidth="1"/>
    <col min="10" max="10" width="0" style="2" hidden="1" customWidth="1"/>
    <col min="11" max="16384" width="11.421875" style="2" customWidth="1"/>
  </cols>
  <sheetData>
    <row r="1" spans="1:6" s="47" customFormat="1" ht="13.5" customHeight="1">
      <c r="A1" s="75" t="str">
        <f>MAESTROS!$A$1</f>
        <v>actualizado enero 2021</v>
      </c>
      <c r="B1" s="175" t="str">
        <f>MAESTROS!B1</f>
        <v>COMPRUEBA TU NÓMINA 2021</v>
      </c>
      <c r="C1" s="175"/>
      <c r="D1" s="175"/>
      <c r="E1" s="175"/>
      <c r="F1" s="175"/>
    </row>
    <row r="2" spans="1:6" s="47" customFormat="1" ht="13.5" customHeight="1">
      <c r="A2" s="46"/>
      <c r="B2" s="175"/>
      <c r="C2" s="175"/>
      <c r="D2" s="175"/>
      <c r="E2" s="175"/>
      <c r="F2" s="175"/>
    </row>
    <row r="3" spans="1:6" s="47" customFormat="1" ht="13.5" customHeight="1">
      <c r="A3" s="46"/>
      <c r="B3" s="172" t="str">
        <f>MAESTROS!B3</f>
        <v>PON EL Nº DE TRIENIOS QUE TIENES CUMPLIDOS</v>
      </c>
      <c r="C3" s="172"/>
      <c r="D3" s="172"/>
      <c r="E3" s="172"/>
      <c r="F3" s="172"/>
    </row>
    <row r="4" spans="1:6" s="47" customFormat="1" ht="13.5" customHeight="1">
      <c r="A4" s="46"/>
      <c r="B4" s="176" t="str">
        <f>MAESTROS!B4</f>
        <v>PON UN 1 EN LOS SEXENIOS QUE TENGAS CUMPLIDOS</v>
      </c>
      <c r="C4" s="176"/>
      <c r="D4" s="176"/>
      <c r="E4" s="176"/>
      <c r="F4" s="176"/>
    </row>
    <row r="5" spans="1:6" s="47" customFormat="1" ht="13.5" customHeight="1">
      <c r="A5" s="46"/>
      <c r="B5" s="177" t="str">
        <f>MAESTROS!B5</f>
        <v>PON LA CANTIDAD QUE COBRAS POR CARGO SINGULAR</v>
      </c>
      <c r="C5" s="177"/>
      <c r="D5" s="177"/>
      <c r="E5" s="177"/>
      <c r="F5" s="177"/>
    </row>
    <row r="6" spans="1:6" s="47" customFormat="1" ht="13.5" customHeight="1">
      <c r="A6" s="46"/>
      <c r="B6" s="178" t="str">
        <f>MAESTROS!B6</f>
        <v>** Marca un 1 o un 0 según corresponda</v>
      </c>
      <c r="C6" s="178"/>
      <c r="D6" s="178"/>
      <c r="E6" s="178"/>
      <c r="F6" s="178"/>
    </row>
    <row r="7" spans="1:6" s="47" customFormat="1" ht="13.5" customHeight="1">
      <c r="A7" s="46"/>
      <c r="B7" s="179" t="str">
        <f>MAESTROS!B7</f>
        <v>INDICA EL % DE IRPF QUE TE APLICAN EN NÓMINA</v>
      </c>
      <c r="C7" s="179"/>
      <c r="D7" s="179"/>
      <c r="E7" s="179"/>
      <c r="F7" s="179"/>
    </row>
    <row r="8" spans="1:5" s="47" customFormat="1" ht="13.5" customHeight="1">
      <c r="A8" s="86" t="s">
        <v>28</v>
      </c>
      <c r="B8" s="84" t="s">
        <v>32</v>
      </c>
      <c r="C8" s="74"/>
      <c r="D8" s="21"/>
      <c r="E8" s="36"/>
    </row>
    <row r="9" spans="1:6" s="47" customFormat="1" ht="24.75" customHeight="1">
      <c r="A9" s="15" t="s">
        <v>7</v>
      </c>
      <c r="B9" s="16"/>
      <c r="C9" s="80" t="str">
        <f>MAESTROS!C9</f>
        <v>VERDE NO TOCAR</v>
      </c>
      <c r="D9" s="80" t="str">
        <f>MAESTROS!D9</f>
        <v>VERDE NO TOCAR</v>
      </c>
      <c r="E9" s="17" t="s">
        <v>14</v>
      </c>
      <c r="F9" s="17" t="s">
        <v>11</v>
      </c>
    </row>
    <row r="10" spans="1:6" s="47" customFormat="1" ht="13.5" customHeight="1">
      <c r="A10" s="18" t="s">
        <v>0</v>
      </c>
      <c r="B10" s="124" t="s">
        <v>9</v>
      </c>
      <c r="C10" s="152">
        <f>MAESTROS!C10</f>
        <v>1050.06</v>
      </c>
      <c r="D10" s="152">
        <f>MAESTROS!D10</f>
        <v>765.83</v>
      </c>
      <c r="E10" s="22">
        <f>C10</f>
        <v>1050.06</v>
      </c>
      <c r="F10" s="23">
        <f>D10</f>
        <v>765.83</v>
      </c>
    </row>
    <row r="11" spans="1:6" s="47" customFormat="1" ht="13.5" customHeight="1">
      <c r="A11" s="18" t="s">
        <v>1</v>
      </c>
      <c r="B11" s="125">
        <v>0</v>
      </c>
      <c r="C11" s="152">
        <f>MAESTROS!C11</f>
        <v>38.12</v>
      </c>
      <c r="D11" s="152">
        <f>MAESTROS!D11</f>
        <v>27.79</v>
      </c>
      <c r="E11" s="22">
        <f>C11*B11</f>
        <v>0</v>
      </c>
      <c r="F11" s="23">
        <f>B11*D11</f>
        <v>0</v>
      </c>
    </row>
    <row r="12" spans="1:6" s="47" customFormat="1" ht="13.5" customHeight="1">
      <c r="A12" s="18" t="s">
        <v>38</v>
      </c>
      <c r="B12" s="124" t="s">
        <v>9</v>
      </c>
      <c r="C12" s="151">
        <v>638.29</v>
      </c>
      <c r="D12" s="152">
        <f>MAESTROS!D12</f>
        <v>0</v>
      </c>
      <c r="E12" s="22">
        <f>C12</f>
        <v>638.29</v>
      </c>
      <c r="F12" s="23">
        <f>E12</f>
        <v>638.29</v>
      </c>
    </row>
    <row r="13" spans="1:6" s="47" customFormat="1" ht="13.5" customHeight="1">
      <c r="A13" s="18" t="s">
        <v>22</v>
      </c>
      <c r="B13" s="124" t="s">
        <v>9</v>
      </c>
      <c r="C13" s="152">
        <f>MAESTROS!C13</f>
        <v>794.37</v>
      </c>
      <c r="D13" s="152">
        <f>MAESTROS!D13</f>
        <v>0</v>
      </c>
      <c r="E13" s="22">
        <f>C13</f>
        <v>794.37</v>
      </c>
      <c r="F13" s="23">
        <f>E13</f>
        <v>794.37</v>
      </c>
    </row>
    <row r="14" spans="1:6" s="47" customFormat="1" ht="13.5" customHeight="1">
      <c r="A14" s="174"/>
      <c r="B14" s="174"/>
      <c r="C14" s="174"/>
      <c r="D14" s="174"/>
      <c r="E14" s="174"/>
      <c r="F14" s="25"/>
    </row>
    <row r="15" spans="1:6" s="47" customFormat="1" ht="13.5" customHeight="1">
      <c r="A15" s="18" t="s">
        <v>2</v>
      </c>
      <c r="B15" s="127">
        <v>0</v>
      </c>
      <c r="C15" s="21"/>
      <c r="D15" s="153">
        <f>MAESTROS!D15</f>
        <v>82.69</v>
      </c>
      <c r="E15" s="26">
        <f>(B15*D15)</f>
        <v>0</v>
      </c>
      <c r="F15" s="27">
        <f>E15</f>
        <v>0</v>
      </c>
    </row>
    <row r="16" spans="1:6" s="47" customFormat="1" ht="13.5" customHeight="1">
      <c r="A16" s="18" t="s">
        <v>3</v>
      </c>
      <c r="B16" s="127">
        <v>0</v>
      </c>
      <c r="C16" s="21"/>
      <c r="D16" s="154">
        <f>MAESTROS!D16</f>
        <v>77.69</v>
      </c>
      <c r="E16" s="26">
        <f>(B16*D16)</f>
        <v>0</v>
      </c>
      <c r="F16" s="27">
        <f>E16</f>
        <v>0</v>
      </c>
    </row>
    <row r="17" spans="1:6" s="47" customFormat="1" ht="13.5" customHeight="1">
      <c r="A17" s="18" t="s">
        <v>4</v>
      </c>
      <c r="B17" s="127">
        <v>0</v>
      </c>
      <c r="C17" s="21"/>
      <c r="D17" s="155">
        <f>MAESTROS!D17</f>
        <v>103.53</v>
      </c>
      <c r="E17" s="26">
        <f>(B17*D17)</f>
        <v>0</v>
      </c>
      <c r="F17" s="27">
        <f>E17</f>
        <v>0</v>
      </c>
    </row>
    <row r="18" spans="1:6" s="47" customFormat="1" ht="13.5" customHeight="1">
      <c r="A18" s="18" t="s">
        <v>5</v>
      </c>
      <c r="B18" s="127">
        <v>0</v>
      </c>
      <c r="C18" s="21"/>
      <c r="D18" s="154">
        <f>MAESTROS!D18</f>
        <v>141.66</v>
      </c>
      <c r="E18" s="26">
        <f>(B18*D18)</f>
        <v>0</v>
      </c>
      <c r="F18" s="27">
        <f>E18</f>
        <v>0</v>
      </c>
    </row>
    <row r="19" spans="1:6" s="47" customFormat="1" ht="13.5" customHeight="1">
      <c r="A19" s="18" t="s">
        <v>6</v>
      </c>
      <c r="B19" s="127">
        <v>0</v>
      </c>
      <c r="C19" s="21"/>
      <c r="D19" s="154">
        <f>MAESTROS!D19</f>
        <v>54.38</v>
      </c>
      <c r="E19" s="26">
        <f>(B19*D19)</f>
        <v>0</v>
      </c>
      <c r="F19" s="27">
        <f>E19</f>
        <v>0</v>
      </c>
    </row>
    <row r="20" spans="1:6" s="47" customFormat="1" ht="13.5" customHeight="1">
      <c r="A20" s="18" t="s">
        <v>23</v>
      </c>
      <c r="B20" s="124" t="s">
        <v>9</v>
      </c>
      <c r="C20" s="20"/>
      <c r="D20" s="21"/>
      <c r="E20" s="22">
        <f>SUM(E15:E19)</f>
        <v>0</v>
      </c>
      <c r="F20" s="22">
        <f>SUM(F15:F19)</f>
        <v>0</v>
      </c>
    </row>
    <row r="21" spans="1:7" s="47" customFormat="1" ht="13.5" customHeight="1">
      <c r="A21" s="18"/>
      <c r="B21" s="28"/>
      <c r="C21" s="77"/>
      <c r="D21" s="21"/>
      <c r="E21" s="29"/>
      <c r="F21" s="29"/>
      <c r="G21" s="25"/>
    </row>
    <row r="22" spans="1:6" s="47" customFormat="1" ht="13.5" customHeight="1">
      <c r="A22" s="30" t="s">
        <v>25</v>
      </c>
      <c r="B22" s="20"/>
      <c r="C22" s="20"/>
      <c r="D22" s="21"/>
      <c r="E22" s="31"/>
      <c r="F22" s="63"/>
    </row>
    <row r="23" spans="1:7" s="47" customFormat="1" ht="13.5" customHeight="1">
      <c r="A23" s="18"/>
      <c r="B23" s="20"/>
      <c r="C23" s="20"/>
      <c r="D23" s="21"/>
      <c r="E23" s="32"/>
      <c r="F23" s="33"/>
      <c r="G23" s="25"/>
    </row>
    <row r="24" spans="1:7" s="47" customFormat="1" ht="13.5" customHeight="1">
      <c r="A24" s="169" t="s">
        <v>21</v>
      </c>
      <c r="B24" s="34"/>
      <c r="C24" s="34"/>
      <c r="D24" s="21"/>
      <c r="E24" s="130">
        <v>0</v>
      </c>
      <c r="F24" s="35">
        <f>E24</f>
        <v>0</v>
      </c>
      <c r="G24" s="64"/>
    </row>
    <row r="25" spans="1:6" s="47" customFormat="1" ht="13.5" customHeight="1">
      <c r="A25" s="18"/>
      <c r="B25" s="25"/>
      <c r="C25" s="25"/>
      <c r="D25" s="21"/>
      <c r="E25" s="36"/>
      <c r="F25" s="37"/>
    </row>
    <row r="26" spans="1:6" s="47" customFormat="1" ht="13.5" customHeight="1">
      <c r="A26" s="173" t="s">
        <v>8</v>
      </c>
      <c r="B26" s="173"/>
      <c r="C26" s="173"/>
      <c r="D26" s="173"/>
      <c r="E26" s="39">
        <f>E10+E11+E12+E13+E20+E22+E24</f>
        <v>2482.72</v>
      </c>
      <c r="F26" s="39">
        <f>F10+F11+F12+F13+F20+F22+F24</f>
        <v>2198.49</v>
      </c>
    </row>
    <row r="27" spans="1:6" s="47" customFormat="1" ht="13.5" customHeight="1">
      <c r="A27" s="38"/>
      <c r="B27" s="38"/>
      <c r="C27" s="38"/>
      <c r="D27" s="38"/>
      <c r="E27" s="40"/>
      <c r="F27" s="40"/>
    </row>
    <row r="28" spans="1:6" s="47" customFormat="1" ht="13.5" customHeight="1">
      <c r="A28" s="41" t="s">
        <v>17</v>
      </c>
      <c r="B28" s="38"/>
      <c r="C28" s="38"/>
      <c r="D28" s="38"/>
      <c r="E28" s="40"/>
      <c r="F28" s="40"/>
    </row>
    <row r="29" spans="1:6" s="47" customFormat="1" ht="13.5" customHeight="1">
      <c r="A29" s="42" t="s">
        <v>19</v>
      </c>
      <c r="B29" s="38"/>
      <c r="C29" s="38"/>
      <c r="D29" s="38"/>
      <c r="E29" s="40"/>
      <c r="F29" s="40"/>
    </row>
    <row r="30" spans="1:6" s="47" customFormat="1" ht="13.5" customHeight="1">
      <c r="A30" s="38" t="s">
        <v>33</v>
      </c>
      <c r="B30" s="128">
        <v>0</v>
      </c>
      <c r="C30" s="156">
        <f>MAESTROS!C30</f>
        <v>38.91</v>
      </c>
      <c r="D30" s="44"/>
      <c r="E30" s="45">
        <f>B30*C30</f>
        <v>0</v>
      </c>
      <c r="F30" s="45">
        <f>E30</f>
        <v>0</v>
      </c>
    </row>
    <row r="31" spans="1:6" s="47" customFormat="1" ht="13.5" customHeight="1">
      <c r="A31" s="38" t="s">
        <v>34</v>
      </c>
      <c r="B31" s="128">
        <v>0</v>
      </c>
      <c r="C31" s="156">
        <f>MAESTROS!C31</f>
        <v>88.86</v>
      </c>
      <c r="D31" s="44"/>
      <c r="E31" s="45">
        <f>B31*C31</f>
        <v>0</v>
      </c>
      <c r="F31" s="45">
        <f>E31</f>
        <v>0</v>
      </c>
    </row>
    <row r="32" spans="1:6" s="47" customFormat="1" ht="13.5" customHeight="1">
      <c r="A32" s="38" t="s">
        <v>35</v>
      </c>
      <c r="B32" s="128">
        <v>0</v>
      </c>
      <c r="C32" s="43">
        <f>0.04476*(E26+F26/6)</f>
        <v>127.52728259999999</v>
      </c>
      <c r="D32" s="44"/>
      <c r="E32" s="45">
        <f>B32*C32</f>
        <v>0</v>
      </c>
      <c r="F32" s="45">
        <v>0</v>
      </c>
    </row>
    <row r="33" spans="1:6" s="47" customFormat="1" ht="13.5" customHeight="1">
      <c r="A33" s="38" t="s">
        <v>36</v>
      </c>
      <c r="B33" s="128">
        <v>0</v>
      </c>
      <c r="C33" s="43">
        <f>0.0635*(E26+F26/6)</f>
        <v>180.92007249999997</v>
      </c>
      <c r="D33" s="44"/>
      <c r="E33" s="45">
        <f>B33*C33</f>
        <v>0</v>
      </c>
      <c r="F33" s="45">
        <v>0</v>
      </c>
    </row>
    <row r="34" spans="1:6" s="47" customFormat="1" ht="13.5" customHeight="1">
      <c r="A34" s="46"/>
      <c r="D34" s="48"/>
      <c r="E34" s="36"/>
      <c r="F34" s="25"/>
    </row>
    <row r="35" spans="1:6" s="47" customFormat="1" ht="13.5" customHeight="1">
      <c r="A35" s="170" t="s">
        <v>10</v>
      </c>
      <c r="B35" s="170"/>
      <c r="C35" s="49"/>
      <c r="D35" s="48"/>
      <c r="E35" s="51">
        <f>SUM(E30:E33)</f>
        <v>0</v>
      </c>
      <c r="F35" s="51">
        <f>SUM(F30:F33)</f>
        <v>0</v>
      </c>
    </row>
    <row r="36" spans="1:10" s="47" customFormat="1" ht="13.5" customHeight="1" thickBot="1">
      <c r="A36" s="49"/>
      <c r="B36" s="65"/>
      <c r="C36" s="65"/>
      <c r="D36" s="61"/>
      <c r="E36" s="40"/>
      <c r="F36" s="53"/>
      <c r="J36" s="66">
        <f>E39*12+F39*2</f>
        <v>34189.619999999995</v>
      </c>
    </row>
    <row r="37" spans="1:6" s="47" customFormat="1" ht="13.5" customHeight="1" thickBot="1">
      <c r="A37" s="49" t="s">
        <v>15</v>
      </c>
      <c r="B37" s="129">
        <v>0</v>
      </c>
      <c r="C37" s="78"/>
      <c r="D37" s="48"/>
      <c r="E37" s="54">
        <f>E26*B37/100</f>
        <v>0</v>
      </c>
      <c r="F37" s="55">
        <f>F26*B37/100</f>
        <v>0</v>
      </c>
    </row>
    <row r="38" spans="1:6" s="47" customFormat="1" ht="13.5" customHeight="1" thickBot="1">
      <c r="A38" s="49"/>
      <c r="B38" s="50"/>
      <c r="C38" s="50"/>
      <c r="D38" s="48"/>
      <c r="E38" s="40"/>
      <c r="F38" s="53"/>
    </row>
    <row r="39" spans="1:9" s="47" customFormat="1" ht="13.5" customHeight="1" thickBot="1">
      <c r="A39" s="181" t="s">
        <v>12</v>
      </c>
      <c r="B39" s="181"/>
      <c r="C39" s="76"/>
      <c r="D39" s="57"/>
      <c r="E39" s="14">
        <f>E26-E35-E37</f>
        <v>2482.72</v>
      </c>
      <c r="F39" s="14">
        <f>F26-F35-F37</f>
        <v>2198.49</v>
      </c>
      <c r="I39" s="66">
        <f>E26*0.2101+E35</f>
        <v>521.619472</v>
      </c>
    </row>
    <row r="40" spans="1:5" s="47" customFormat="1" ht="13.5" customHeight="1">
      <c r="A40" s="46"/>
      <c r="D40" s="48"/>
      <c r="E40" s="58"/>
    </row>
    <row r="41" spans="1:5" s="47" customFormat="1" ht="13.5" customHeight="1">
      <c r="A41" s="46"/>
      <c r="B41" s="85" t="s">
        <v>43</v>
      </c>
      <c r="D41" s="48"/>
      <c r="E41" s="58"/>
    </row>
    <row r="42" spans="1:6" s="47" customFormat="1" ht="13.5" customHeight="1">
      <c r="A42" s="172" t="s">
        <v>20</v>
      </c>
      <c r="B42" s="172"/>
      <c r="D42" s="59"/>
      <c r="E42" s="59"/>
      <c r="F42" s="59"/>
    </row>
    <row r="43" spans="1:8" s="47" customFormat="1" ht="13.5" customHeight="1">
      <c r="A43" s="176" t="s">
        <v>26</v>
      </c>
      <c r="B43" s="176"/>
      <c r="D43" s="61"/>
      <c r="E43" s="62"/>
      <c r="F43" s="60"/>
      <c r="H43" s="66">
        <f>E26-I39</f>
        <v>1961.100528</v>
      </c>
    </row>
    <row r="44" spans="1:7" s="47" customFormat="1" ht="13.5" customHeight="1">
      <c r="A44" s="177" t="s">
        <v>13</v>
      </c>
      <c r="B44" s="177"/>
      <c r="D44" s="61"/>
      <c r="E44" s="62"/>
      <c r="F44" s="62"/>
      <c r="G44" s="60"/>
    </row>
    <row r="45" spans="1:7" s="47" customFormat="1" ht="13.5" customHeight="1">
      <c r="A45" s="180" t="s">
        <v>18</v>
      </c>
      <c r="B45" s="180"/>
      <c r="D45" s="61"/>
      <c r="E45" s="62"/>
      <c r="F45" s="62"/>
      <c r="G45" s="60"/>
    </row>
    <row r="46" spans="1:6" ht="18" customHeight="1">
      <c r="A46" s="179" t="s">
        <v>42</v>
      </c>
      <c r="B46" s="179"/>
      <c r="D46" s="7"/>
      <c r="E46" s="7"/>
      <c r="F46" s="7"/>
    </row>
    <row r="47" spans="1:6" ht="27" customHeight="1">
      <c r="A47" s="183"/>
      <c r="B47" s="183"/>
      <c r="C47" s="183"/>
      <c r="D47" s="183"/>
      <c r="E47" s="183"/>
      <c r="F47" s="183"/>
    </row>
    <row r="48" spans="1:6" ht="12.75" customHeight="1">
      <c r="A48" s="2"/>
      <c r="D48" s="79"/>
      <c r="E48" s="8"/>
      <c r="F48" s="8"/>
    </row>
  </sheetData>
  <sheetProtection password="CDC4" sheet="1" selectLockedCells="1"/>
  <mergeCells count="16">
    <mergeCell ref="A46:B46"/>
    <mergeCell ref="A14:E14"/>
    <mergeCell ref="A26:D26"/>
    <mergeCell ref="A35:B35"/>
    <mergeCell ref="A39:B39"/>
    <mergeCell ref="A47:F47"/>
    <mergeCell ref="A43:B43"/>
    <mergeCell ref="A44:B44"/>
    <mergeCell ref="A45:B45"/>
    <mergeCell ref="B1:F2"/>
    <mergeCell ref="B3:F3"/>
    <mergeCell ref="B4:F4"/>
    <mergeCell ref="B5:F5"/>
    <mergeCell ref="B6:F6"/>
    <mergeCell ref="A42:B42"/>
    <mergeCell ref="B7:F7"/>
  </mergeCells>
  <hyperlinks>
    <hyperlink ref="A24" location="'COMPLEMENTOS '!A1" tooltip="COMPLEMENTOS" display="COMPLEMENTO POR CARGO SINGULAR (Ir a la tabla)"/>
  </hyperlinks>
  <printOptions/>
  <pageMargins left="0.75" right="0.75" top="1" bottom="1" header="0" footer="0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4" width="8.57421875" style="97" hidden="1" customWidth="1"/>
    <col min="5" max="5" width="18.7109375" style="5" customWidth="1"/>
    <col min="6" max="6" width="19.28125" style="2" customWidth="1"/>
    <col min="7" max="7" width="11.421875" style="2" customWidth="1"/>
    <col min="8" max="9" width="11.421875" style="2" hidden="1" customWidth="1"/>
    <col min="10" max="10" width="0" style="2" hidden="1" customWidth="1"/>
    <col min="11" max="16384" width="11.421875" style="2" customWidth="1"/>
  </cols>
  <sheetData>
    <row r="1" spans="1:6" s="47" customFormat="1" ht="13.5" customHeight="1">
      <c r="A1" s="75" t="str">
        <f>MAESTROS!$A$1</f>
        <v>actualizado enero 2021</v>
      </c>
      <c r="B1" s="175" t="str">
        <f>MAESTROS!B1</f>
        <v>COMPRUEBA TU NÓMINA 2021</v>
      </c>
      <c r="C1" s="175"/>
      <c r="D1" s="175"/>
      <c r="E1" s="175"/>
      <c r="F1" s="175"/>
    </row>
    <row r="2" spans="1:6" s="47" customFormat="1" ht="13.5" customHeight="1">
      <c r="A2" s="46"/>
      <c r="B2" s="175"/>
      <c r="C2" s="175"/>
      <c r="D2" s="175"/>
      <c r="E2" s="175"/>
      <c r="F2" s="175"/>
    </row>
    <row r="3" spans="1:6" s="47" customFormat="1" ht="13.5" customHeight="1">
      <c r="A3" s="46"/>
      <c r="B3" s="172" t="str">
        <f>MAESTROS!B3</f>
        <v>PON EL Nº DE TRIENIOS QUE TIENES CUMPLIDOS</v>
      </c>
      <c r="C3" s="172"/>
      <c r="D3" s="172"/>
      <c r="E3" s="172"/>
      <c r="F3" s="172"/>
    </row>
    <row r="4" spans="1:6" s="47" customFormat="1" ht="13.5" customHeight="1">
      <c r="A4" s="46"/>
      <c r="B4" s="176" t="str">
        <f>MAESTROS!B4</f>
        <v>PON UN 1 EN LOS SEXENIOS QUE TENGAS CUMPLIDOS</v>
      </c>
      <c r="C4" s="176"/>
      <c r="D4" s="176"/>
      <c r="E4" s="176"/>
      <c r="F4" s="176"/>
    </row>
    <row r="5" spans="1:6" s="47" customFormat="1" ht="13.5" customHeight="1">
      <c r="A5" s="46"/>
      <c r="B5" s="177" t="str">
        <f>MAESTROS!B5</f>
        <v>PON LA CANTIDAD QUE COBRAS POR CARGO SINGULAR</v>
      </c>
      <c r="C5" s="177"/>
      <c r="D5" s="177"/>
      <c r="E5" s="177"/>
      <c r="F5" s="177"/>
    </row>
    <row r="6" spans="1:6" s="47" customFormat="1" ht="13.5" customHeight="1">
      <c r="A6" s="46"/>
      <c r="B6" s="178" t="str">
        <f>MAESTROS!B6</f>
        <v>** Marca un 1 o un 0 según corresponda</v>
      </c>
      <c r="C6" s="178"/>
      <c r="D6" s="178"/>
      <c r="E6" s="178"/>
      <c r="F6" s="178"/>
    </row>
    <row r="7" spans="1:6" s="47" customFormat="1" ht="13.5" customHeight="1">
      <c r="A7" s="46"/>
      <c r="B7" s="179" t="str">
        <f>MAESTROS!B7</f>
        <v>INDICA EL % DE IRPF QUE TE APLICAN EN NÓMINA</v>
      </c>
      <c r="C7" s="179"/>
      <c r="D7" s="179"/>
      <c r="E7" s="179"/>
      <c r="F7" s="179"/>
    </row>
    <row r="8" spans="1:5" s="47" customFormat="1" ht="13.5" customHeight="1">
      <c r="A8" s="86" t="s">
        <v>29</v>
      </c>
      <c r="B8" s="84" t="s">
        <v>32</v>
      </c>
      <c r="C8" s="87"/>
      <c r="D8" s="87"/>
      <c r="E8" s="36"/>
    </row>
    <row r="9" spans="1:6" ht="24.75" customHeight="1">
      <c r="A9" s="15" t="s">
        <v>7</v>
      </c>
      <c r="B9" s="16"/>
      <c r="C9" s="88" t="str">
        <f>MAESTROS!C9</f>
        <v>VERDE NO TOCAR</v>
      </c>
      <c r="D9" s="88" t="str">
        <f>MAESTROS!D9</f>
        <v>VERDE NO TOCAR</v>
      </c>
      <c r="E9" s="17" t="s">
        <v>14</v>
      </c>
      <c r="F9" s="17" t="s">
        <v>11</v>
      </c>
    </row>
    <row r="10" spans="1:6" ht="13.5" customHeight="1">
      <c r="A10" s="18" t="s">
        <v>0</v>
      </c>
      <c r="B10" s="124" t="s">
        <v>9</v>
      </c>
      <c r="C10" s="167">
        <v>1214.39</v>
      </c>
      <c r="D10" s="167">
        <v>749.38</v>
      </c>
      <c r="E10" s="22">
        <f>C10</f>
        <v>1214.39</v>
      </c>
      <c r="F10" s="23">
        <f>D10</f>
        <v>749.38</v>
      </c>
    </row>
    <row r="11" spans="1:6" ht="13.5" customHeight="1">
      <c r="A11" s="18" t="s">
        <v>1</v>
      </c>
      <c r="B11" s="125">
        <v>0</v>
      </c>
      <c r="C11" s="167">
        <v>46.74</v>
      </c>
      <c r="D11" s="167">
        <v>28.85</v>
      </c>
      <c r="E11" s="22">
        <f>(B11*C11)</f>
        <v>0</v>
      </c>
      <c r="F11" s="23">
        <f>B11*D11</f>
        <v>0</v>
      </c>
    </row>
    <row r="12" spans="1:6" ht="13.5" customHeight="1">
      <c r="A12" s="18" t="s">
        <v>38</v>
      </c>
      <c r="B12" s="124" t="s">
        <v>9</v>
      </c>
      <c r="C12" s="167">
        <v>638.29</v>
      </c>
      <c r="D12" s="87"/>
      <c r="E12" s="22">
        <f>C12</f>
        <v>638.29</v>
      </c>
      <c r="F12" s="23">
        <f>E12</f>
        <v>638.29</v>
      </c>
    </row>
    <row r="13" spans="1:6" ht="13.5" customHeight="1">
      <c r="A13" s="18" t="s">
        <v>22</v>
      </c>
      <c r="B13" s="124" t="s">
        <v>9</v>
      </c>
      <c r="C13" s="168">
        <f>MAESTROS!$C$13</f>
        <v>794.37</v>
      </c>
      <c r="D13" s="87"/>
      <c r="E13" s="22">
        <f>C13</f>
        <v>794.37</v>
      </c>
      <c r="F13" s="23">
        <f>E13</f>
        <v>794.37</v>
      </c>
    </row>
    <row r="14" spans="1:6" ht="13.5" customHeight="1">
      <c r="A14" s="18"/>
      <c r="B14" s="126"/>
      <c r="C14" s="18"/>
      <c r="D14" s="18"/>
      <c r="E14" s="18"/>
      <c r="F14" s="25"/>
    </row>
    <row r="15" spans="1:6" ht="13.5" customHeight="1">
      <c r="A15" s="18" t="s">
        <v>2</v>
      </c>
      <c r="B15" s="127">
        <v>0</v>
      </c>
      <c r="C15" s="157">
        <f>MAESTROS!D15</f>
        <v>82.69</v>
      </c>
      <c r="D15" s="87"/>
      <c r="E15" s="67">
        <f>(B15*C15)</f>
        <v>0</v>
      </c>
      <c r="F15" s="68">
        <f>E15</f>
        <v>0</v>
      </c>
    </row>
    <row r="16" spans="1:6" ht="13.5" customHeight="1">
      <c r="A16" s="18" t="s">
        <v>3</v>
      </c>
      <c r="B16" s="127">
        <v>0</v>
      </c>
      <c r="C16" s="158">
        <f>MAESTROS!D16</f>
        <v>77.69</v>
      </c>
      <c r="D16" s="87"/>
      <c r="E16" s="67">
        <f>(B16*C16)</f>
        <v>0</v>
      </c>
      <c r="F16" s="68">
        <f>E16</f>
        <v>0</v>
      </c>
    </row>
    <row r="17" spans="1:6" ht="13.5" customHeight="1">
      <c r="A17" s="18" t="s">
        <v>4</v>
      </c>
      <c r="B17" s="127">
        <v>0</v>
      </c>
      <c r="C17" s="159">
        <f>MAESTROS!D17</f>
        <v>103.53</v>
      </c>
      <c r="D17" s="87"/>
      <c r="E17" s="67">
        <f>(B17*C17)</f>
        <v>0</v>
      </c>
      <c r="F17" s="68">
        <f>E17</f>
        <v>0</v>
      </c>
    </row>
    <row r="18" spans="1:6" ht="13.5" customHeight="1">
      <c r="A18" s="18" t="s">
        <v>5</v>
      </c>
      <c r="B18" s="127">
        <v>0</v>
      </c>
      <c r="C18" s="158">
        <f>MAESTROS!D18</f>
        <v>141.66</v>
      </c>
      <c r="D18" s="87"/>
      <c r="E18" s="67">
        <f>(B18*C18)</f>
        <v>0</v>
      </c>
      <c r="F18" s="68">
        <f>E18</f>
        <v>0</v>
      </c>
    </row>
    <row r="19" spans="1:6" ht="13.5" customHeight="1">
      <c r="A19" s="18" t="s">
        <v>6</v>
      </c>
      <c r="B19" s="127">
        <v>0</v>
      </c>
      <c r="C19" s="158">
        <f>MAESTROS!D19</f>
        <v>54.38</v>
      </c>
      <c r="D19" s="87"/>
      <c r="E19" s="67">
        <f>(B19*C19)</f>
        <v>0</v>
      </c>
      <c r="F19" s="68">
        <f>E19</f>
        <v>0</v>
      </c>
    </row>
    <row r="20" spans="1:6" ht="13.5" customHeight="1">
      <c r="A20" s="18" t="s">
        <v>23</v>
      </c>
      <c r="B20" s="124" t="s">
        <v>9</v>
      </c>
      <c r="C20" s="87"/>
      <c r="D20" s="87"/>
      <c r="E20" s="22">
        <f>SUM(E15:E19)</f>
        <v>0</v>
      </c>
      <c r="F20" s="22">
        <f>SUM(F15:F19)</f>
        <v>0</v>
      </c>
    </row>
    <row r="21" spans="1:7" ht="13.5" customHeight="1">
      <c r="A21" s="18"/>
      <c r="B21" s="28"/>
      <c r="C21" s="87"/>
      <c r="D21" s="87"/>
      <c r="E21" s="29"/>
      <c r="F21" s="69"/>
      <c r="G21" s="1"/>
    </row>
    <row r="22" spans="1:6" ht="13.5" customHeight="1">
      <c r="A22" s="30" t="s">
        <v>25</v>
      </c>
      <c r="B22" s="20"/>
      <c r="C22" s="87"/>
      <c r="D22" s="87"/>
      <c r="E22" s="31"/>
      <c r="F22" s="63"/>
    </row>
    <row r="23" spans="1:7" ht="13.5" customHeight="1">
      <c r="A23" s="18"/>
      <c r="B23" s="20"/>
      <c r="C23" s="87"/>
      <c r="D23" s="87"/>
      <c r="E23" s="32"/>
      <c r="F23" s="33"/>
      <c r="G23" s="1"/>
    </row>
    <row r="24" spans="1:7" ht="13.5" customHeight="1">
      <c r="A24" s="169" t="s">
        <v>21</v>
      </c>
      <c r="B24" s="34"/>
      <c r="C24" s="87"/>
      <c r="D24" s="87"/>
      <c r="E24" s="130">
        <v>0</v>
      </c>
      <c r="F24" s="35">
        <f>E24</f>
        <v>0</v>
      </c>
      <c r="G24" s="10"/>
    </row>
    <row r="25" spans="1:6" ht="13.5" customHeight="1">
      <c r="A25" s="18"/>
      <c r="B25" s="25"/>
      <c r="C25" s="87"/>
      <c r="D25" s="87"/>
      <c r="E25" s="36"/>
      <c r="F25" s="37"/>
    </row>
    <row r="26" spans="1:6" ht="13.5" customHeight="1">
      <c r="A26" s="173" t="s">
        <v>8</v>
      </c>
      <c r="B26" s="173"/>
      <c r="C26" s="173"/>
      <c r="D26" s="173"/>
      <c r="E26" s="39">
        <f>E10+E11+E12+E13+E20+E22+E24</f>
        <v>2647.05</v>
      </c>
      <c r="F26" s="39">
        <f>F10+F11+F12+F13+F20+F22+F24</f>
        <v>2182.04</v>
      </c>
    </row>
    <row r="27" spans="1:6" ht="13.5" customHeight="1">
      <c r="A27" s="38"/>
      <c r="B27" s="38"/>
      <c r="C27" s="89"/>
      <c r="D27" s="89"/>
      <c r="E27" s="40"/>
      <c r="F27" s="40"/>
    </row>
    <row r="28" spans="1:6" ht="13.5" customHeight="1">
      <c r="A28" s="41" t="s">
        <v>17</v>
      </c>
      <c r="B28" s="38"/>
      <c r="C28" s="89"/>
      <c r="D28" s="89"/>
      <c r="E28" s="40"/>
      <c r="F28" s="40"/>
    </row>
    <row r="29" spans="1:6" ht="13.5" customHeight="1">
      <c r="A29" s="42" t="s">
        <v>19</v>
      </c>
      <c r="B29" s="38"/>
      <c r="C29" s="89"/>
      <c r="D29" s="89"/>
      <c r="E29" s="40"/>
      <c r="F29" s="40"/>
    </row>
    <row r="30" spans="1:10" ht="13.5" customHeight="1">
      <c r="A30" s="38" t="s">
        <v>33</v>
      </c>
      <c r="B30" s="128">
        <v>0</v>
      </c>
      <c r="C30" s="90"/>
      <c r="D30" s="160">
        <v>49.43</v>
      </c>
      <c r="E30" s="45">
        <f>B30*D30</f>
        <v>0</v>
      </c>
      <c r="F30" s="45">
        <f>E30</f>
        <v>0</v>
      </c>
      <c r="J30" s="9">
        <f>E39*12+F39*2</f>
        <v>36128.68</v>
      </c>
    </row>
    <row r="31" spans="1:6" ht="13.5" customHeight="1">
      <c r="A31" s="38" t="s">
        <v>34</v>
      </c>
      <c r="B31" s="128">
        <v>0</v>
      </c>
      <c r="C31" s="90"/>
      <c r="D31" s="160">
        <v>112.91</v>
      </c>
      <c r="E31" s="45">
        <f>B31*D31</f>
        <v>0</v>
      </c>
      <c r="F31" s="45">
        <f>E31</f>
        <v>0</v>
      </c>
    </row>
    <row r="32" spans="1:6" ht="13.5" customHeight="1">
      <c r="A32" s="38" t="s">
        <v>35</v>
      </c>
      <c r="B32" s="128">
        <v>0</v>
      </c>
      <c r="C32" s="90"/>
      <c r="D32" s="91">
        <f>0.04476*(E26+F26/6)</f>
        <v>134.7599764</v>
      </c>
      <c r="E32" s="45">
        <f>B32*D32</f>
        <v>0</v>
      </c>
      <c r="F32" s="45">
        <v>0</v>
      </c>
    </row>
    <row r="33" spans="1:6" ht="13.5" customHeight="1">
      <c r="A33" s="38" t="s">
        <v>36</v>
      </c>
      <c r="B33" s="128">
        <v>0</v>
      </c>
      <c r="C33" s="90"/>
      <c r="D33" s="91">
        <f>0.0635*(E26+F26/6)</f>
        <v>191.18093166666668</v>
      </c>
      <c r="E33" s="45">
        <f>B33*D33</f>
        <v>0</v>
      </c>
      <c r="F33" s="45">
        <v>0</v>
      </c>
    </row>
    <row r="34" spans="1:6" ht="13.5" customHeight="1">
      <c r="A34" s="46"/>
      <c r="B34" s="47"/>
      <c r="C34" s="92"/>
      <c r="D34" s="92"/>
      <c r="E34" s="36"/>
      <c r="F34" s="25"/>
    </row>
    <row r="35" spans="1:6" ht="13.5" customHeight="1">
      <c r="A35" s="170" t="s">
        <v>10</v>
      </c>
      <c r="B35" s="171"/>
      <c r="C35" s="92"/>
      <c r="D35" s="92"/>
      <c r="E35" s="51">
        <f>SUM(E30:E33)</f>
        <v>0</v>
      </c>
      <c r="F35" s="51">
        <f>SUM(F30:F33)</f>
        <v>0</v>
      </c>
    </row>
    <row r="36" spans="1:6" ht="13.5" customHeight="1" thickBot="1">
      <c r="A36" s="49"/>
      <c r="B36" s="50"/>
      <c r="C36" s="92"/>
      <c r="D36" s="92"/>
      <c r="E36" s="40"/>
      <c r="F36" s="53"/>
    </row>
    <row r="37" spans="1:6" ht="13.5" customHeight="1" thickBot="1">
      <c r="A37" s="49" t="s">
        <v>15</v>
      </c>
      <c r="B37" s="129">
        <v>0</v>
      </c>
      <c r="C37" s="92"/>
      <c r="D37" s="92"/>
      <c r="E37" s="54">
        <f>E26*B37/100</f>
        <v>0</v>
      </c>
      <c r="F37" s="55">
        <f>F26*B37/100</f>
        <v>0</v>
      </c>
    </row>
    <row r="38" spans="1:6" ht="13.5" customHeight="1" thickBot="1">
      <c r="A38" s="49"/>
      <c r="B38" s="50"/>
      <c r="C38" s="92"/>
      <c r="D38" s="92"/>
      <c r="E38" s="40"/>
      <c r="F38" s="53"/>
    </row>
    <row r="39" spans="1:9" ht="13.5" customHeight="1" thickBot="1">
      <c r="A39" s="181" t="s">
        <v>12</v>
      </c>
      <c r="B39" s="181"/>
      <c r="C39" s="92"/>
      <c r="D39" s="92"/>
      <c r="E39" s="14">
        <f>E26-E35-E37</f>
        <v>2647.05</v>
      </c>
      <c r="F39" s="14">
        <f>F26-F35-F37</f>
        <v>2182.04</v>
      </c>
      <c r="I39" s="9">
        <f>E26*0.2101+E35</f>
        <v>556.145205</v>
      </c>
    </row>
    <row r="40" spans="1:6" ht="13.5" customHeight="1">
      <c r="A40" s="46"/>
      <c r="B40" s="47"/>
      <c r="C40" s="92"/>
      <c r="D40" s="92"/>
      <c r="E40" s="58"/>
      <c r="F40" s="47"/>
    </row>
    <row r="41" spans="1:6" ht="13.5" customHeight="1">
      <c r="A41" s="46"/>
      <c r="B41" s="85" t="s">
        <v>43</v>
      </c>
      <c r="C41" s="92"/>
      <c r="D41" s="92"/>
      <c r="E41" s="58"/>
      <c r="F41" s="47"/>
    </row>
    <row r="42" spans="1:6" ht="14.25" customHeight="1">
      <c r="A42" s="172" t="s">
        <v>20</v>
      </c>
      <c r="B42" s="172"/>
      <c r="C42" s="93"/>
      <c r="D42" s="93"/>
      <c r="E42" s="59"/>
      <c r="F42" s="59"/>
    </row>
    <row r="43" spans="1:8" ht="14.25" customHeight="1">
      <c r="A43" s="176" t="s">
        <v>26</v>
      </c>
      <c r="B43" s="176"/>
      <c r="C43" s="94"/>
      <c r="D43" s="94"/>
      <c r="E43" s="62"/>
      <c r="F43" s="60"/>
      <c r="H43" s="9">
        <f>E26-I39</f>
        <v>2090.9047950000004</v>
      </c>
    </row>
    <row r="44" spans="1:7" ht="14.25" customHeight="1">
      <c r="A44" s="177" t="s">
        <v>13</v>
      </c>
      <c r="B44" s="177"/>
      <c r="C44" s="94"/>
      <c r="D44" s="94"/>
      <c r="E44" s="62"/>
      <c r="F44" s="62"/>
      <c r="G44" s="6"/>
    </row>
    <row r="45" spans="1:7" ht="14.25" customHeight="1">
      <c r="A45" s="180" t="s">
        <v>18</v>
      </c>
      <c r="B45" s="180"/>
      <c r="C45" s="94"/>
      <c r="D45" s="94"/>
      <c r="E45" s="62"/>
      <c r="F45" s="62"/>
      <c r="G45" s="6"/>
    </row>
    <row r="46" spans="1:6" ht="14.25" customHeight="1">
      <c r="A46" s="179" t="s">
        <v>42</v>
      </c>
      <c r="B46" s="179"/>
      <c r="C46" s="95"/>
      <c r="D46" s="95"/>
      <c r="E46" s="82"/>
      <c r="F46" s="7"/>
    </row>
    <row r="47" spans="1:6" s="11" customFormat="1" ht="27.75" customHeight="1">
      <c r="A47" s="183"/>
      <c r="B47" s="183"/>
      <c r="C47" s="183"/>
      <c r="D47" s="183"/>
      <c r="E47" s="183"/>
      <c r="F47" s="183"/>
    </row>
    <row r="48" spans="1:6" ht="12.75" customHeight="1">
      <c r="A48" s="12"/>
      <c r="C48" s="96"/>
      <c r="D48" s="96"/>
      <c r="E48" s="8"/>
      <c r="F48" s="8"/>
    </row>
  </sheetData>
  <sheetProtection password="CDC4" sheet="1" selectLockedCells="1"/>
  <mergeCells count="15">
    <mergeCell ref="A43:B43"/>
    <mergeCell ref="A44:B44"/>
    <mergeCell ref="A45:B45"/>
    <mergeCell ref="A39:B39"/>
    <mergeCell ref="A26:D26"/>
    <mergeCell ref="A47:F47"/>
    <mergeCell ref="A46:B46"/>
    <mergeCell ref="A42:B42"/>
    <mergeCell ref="B1:F2"/>
    <mergeCell ref="B3:F3"/>
    <mergeCell ref="B4:F4"/>
    <mergeCell ref="B5:F5"/>
    <mergeCell ref="B6:F6"/>
    <mergeCell ref="A35:B35"/>
    <mergeCell ref="B7:F7"/>
  </mergeCells>
  <hyperlinks>
    <hyperlink ref="A24" location="'COMPLEMENTOS '!A1" tooltip="COMPLEMENTOS" display="COMPLEMENTO POR CARGO SINGULAR (Ir a la tabla)"/>
  </hyperlinks>
  <printOptions/>
  <pageMargins left="0.75" right="0.75" top="1" bottom="1" header="0" footer="0"/>
  <pageSetup horizontalDpi="600" verticalDpi="600" orientation="portrait" paperSize="9" r:id="rId4"/>
  <ignoredErrors>
    <ignoredError sqref="E11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8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4" width="7.8515625" style="4" hidden="1" customWidth="1"/>
    <col min="5" max="5" width="19.140625" style="5" customWidth="1"/>
    <col min="6" max="6" width="18.7109375" style="2" customWidth="1"/>
    <col min="7" max="7" width="11.421875" style="2" customWidth="1"/>
    <col min="8" max="10" width="11.421875" style="2" hidden="1" customWidth="1"/>
    <col min="11" max="11" width="0" style="2" hidden="1" customWidth="1"/>
    <col min="12" max="16384" width="11.421875" style="2" customWidth="1"/>
  </cols>
  <sheetData>
    <row r="1" spans="1:6" s="47" customFormat="1" ht="13.5" customHeight="1">
      <c r="A1" s="75" t="str">
        <f>MAESTROS!$A$1</f>
        <v>actualizado enero 2021</v>
      </c>
      <c r="B1" s="175" t="str">
        <f>MAESTROS!B1</f>
        <v>COMPRUEBA TU NÓMINA 2021</v>
      </c>
      <c r="C1" s="175"/>
      <c r="D1" s="175"/>
      <c r="E1" s="175"/>
      <c r="F1" s="175"/>
    </row>
    <row r="2" spans="1:6" s="47" customFormat="1" ht="13.5" customHeight="1">
      <c r="A2" s="46"/>
      <c r="B2" s="175"/>
      <c r="C2" s="175"/>
      <c r="D2" s="175"/>
      <c r="E2" s="175"/>
      <c r="F2" s="175"/>
    </row>
    <row r="3" spans="1:12" s="47" customFormat="1" ht="13.5" customHeight="1">
      <c r="A3" s="46"/>
      <c r="B3" s="172" t="str">
        <f>MAESTROS!B3</f>
        <v>PON EL Nº DE TRIENIOS QUE TIENES CUMPLIDOS</v>
      </c>
      <c r="C3" s="172"/>
      <c r="D3" s="172"/>
      <c r="E3" s="172"/>
      <c r="F3" s="172"/>
      <c r="L3" s="73"/>
    </row>
    <row r="4" spans="1:6" s="47" customFormat="1" ht="13.5" customHeight="1">
      <c r="A4" s="46"/>
      <c r="B4" s="176" t="str">
        <f>MAESTROS!B4</f>
        <v>PON UN 1 EN LOS SEXENIOS QUE TENGAS CUMPLIDOS</v>
      </c>
      <c r="C4" s="176"/>
      <c r="D4" s="176"/>
      <c r="E4" s="176"/>
      <c r="F4" s="176"/>
    </row>
    <row r="5" spans="1:6" s="47" customFormat="1" ht="13.5" customHeight="1">
      <c r="A5" s="46"/>
      <c r="B5" s="177" t="str">
        <f>MAESTROS!B5</f>
        <v>PON LA CANTIDAD QUE COBRAS POR CARGO SINGULAR</v>
      </c>
      <c r="C5" s="177"/>
      <c r="D5" s="177"/>
      <c r="E5" s="177"/>
      <c r="F5" s="177"/>
    </row>
    <row r="6" spans="1:6" s="47" customFormat="1" ht="13.5" customHeight="1">
      <c r="A6" s="46"/>
      <c r="B6" s="178" t="str">
        <f>MAESTROS!B6</f>
        <v>** Marca un 1 o un 0 según corresponda</v>
      </c>
      <c r="C6" s="178"/>
      <c r="D6" s="178"/>
      <c r="E6" s="178"/>
      <c r="F6" s="178"/>
    </row>
    <row r="7" spans="1:6" s="47" customFormat="1" ht="13.5" customHeight="1">
      <c r="A7" s="46"/>
      <c r="B7" s="179" t="str">
        <f>MAESTROS!B7</f>
        <v>INDICA EL % DE IRPF QUE TE APLICAN EN NÓMINA</v>
      </c>
      <c r="C7" s="179"/>
      <c r="D7" s="179"/>
      <c r="E7" s="179"/>
      <c r="F7" s="179"/>
    </row>
    <row r="8" spans="1:5" s="47" customFormat="1" ht="13.5" customHeight="1">
      <c r="A8" s="86" t="s">
        <v>30</v>
      </c>
      <c r="B8" s="84" t="s">
        <v>32</v>
      </c>
      <c r="C8" s="21"/>
      <c r="D8" s="21"/>
      <c r="E8" s="36"/>
    </row>
    <row r="9" spans="1:6" s="47" customFormat="1" ht="24.75" customHeight="1">
      <c r="A9" s="15" t="s">
        <v>7</v>
      </c>
      <c r="B9" s="16"/>
      <c r="C9" s="80" t="str">
        <f>MAESTROS!C9</f>
        <v>VERDE NO TOCAR</v>
      </c>
      <c r="D9" s="80" t="str">
        <f>MAESTROS!D9</f>
        <v>VERDE NO TOCAR</v>
      </c>
      <c r="E9" s="17" t="s">
        <v>14</v>
      </c>
      <c r="F9" s="17" t="s">
        <v>11</v>
      </c>
    </row>
    <row r="10" spans="1:6" s="47" customFormat="1" ht="13.5" customHeight="1">
      <c r="A10" s="18" t="s">
        <v>0</v>
      </c>
      <c r="B10" s="124" t="s">
        <v>9</v>
      </c>
      <c r="C10" s="152">
        <f>SECUNDARIA!C10</f>
        <v>1214.39</v>
      </c>
      <c r="D10" s="152">
        <f>SECUNDARIA!D10</f>
        <v>749.38</v>
      </c>
      <c r="E10" s="22">
        <f>C10</f>
        <v>1214.39</v>
      </c>
      <c r="F10" s="23">
        <f>D10</f>
        <v>749.38</v>
      </c>
    </row>
    <row r="11" spans="1:6" s="47" customFormat="1" ht="13.5" customHeight="1">
      <c r="A11" s="18" t="s">
        <v>1</v>
      </c>
      <c r="B11" s="125">
        <v>0</v>
      </c>
      <c r="C11" s="152">
        <f>SECUNDARIA!C11</f>
        <v>46.74</v>
      </c>
      <c r="D11" s="152">
        <f>SECUNDARIA!D11</f>
        <v>28.85</v>
      </c>
      <c r="E11" s="22">
        <f>(B11*C11)</f>
        <v>0</v>
      </c>
      <c r="F11" s="23">
        <f>B11*D11</f>
        <v>0</v>
      </c>
    </row>
    <row r="12" spans="1:6" s="47" customFormat="1" ht="13.5" customHeight="1">
      <c r="A12" s="18" t="s">
        <v>39</v>
      </c>
      <c r="B12" s="124" t="s">
        <v>9</v>
      </c>
      <c r="C12" s="161">
        <v>764.54</v>
      </c>
      <c r="D12" s="152">
        <f>SECUNDARIA!D12</f>
        <v>0</v>
      </c>
      <c r="E12" s="22">
        <f>C12</f>
        <v>764.54</v>
      </c>
      <c r="F12" s="23">
        <f>E12</f>
        <v>764.54</v>
      </c>
    </row>
    <row r="13" spans="1:6" s="47" customFormat="1" ht="13.5" customHeight="1">
      <c r="A13" s="18" t="s">
        <v>22</v>
      </c>
      <c r="B13" s="124" t="s">
        <v>9</v>
      </c>
      <c r="C13" s="161">
        <v>849.21</v>
      </c>
      <c r="D13" s="152">
        <f>SECUNDARIA!D13</f>
        <v>0</v>
      </c>
      <c r="E13" s="22">
        <f>C13</f>
        <v>849.21</v>
      </c>
      <c r="F13" s="23">
        <f>E13</f>
        <v>849.21</v>
      </c>
    </row>
    <row r="14" spans="1:6" s="47" customFormat="1" ht="13.5" customHeight="1">
      <c r="A14" s="174"/>
      <c r="B14" s="174"/>
      <c r="C14" s="174"/>
      <c r="D14" s="174"/>
      <c r="E14" s="174"/>
      <c r="F14" s="25"/>
    </row>
    <row r="15" spans="1:6" s="47" customFormat="1" ht="13.5" customHeight="1">
      <c r="A15" s="18" t="s">
        <v>2</v>
      </c>
      <c r="B15" s="127">
        <v>0</v>
      </c>
      <c r="C15" s="153">
        <f>MAESTROS!D15</f>
        <v>82.69</v>
      </c>
      <c r="D15" s="21"/>
      <c r="E15" s="67">
        <f>(B15*C15)</f>
        <v>0</v>
      </c>
      <c r="F15" s="68">
        <f>E15</f>
        <v>0</v>
      </c>
    </row>
    <row r="16" spans="1:6" s="47" customFormat="1" ht="13.5" customHeight="1">
      <c r="A16" s="18" t="s">
        <v>3</v>
      </c>
      <c r="B16" s="127">
        <v>0</v>
      </c>
      <c r="C16" s="154">
        <f>MAESTROS!D16</f>
        <v>77.69</v>
      </c>
      <c r="D16" s="21"/>
      <c r="E16" s="67">
        <f>(B16*C16)</f>
        <v>0</v>
      </c>
      <c r="F16" s="68">
        <f>E16</f>
        <v>0</v>
      </c>
    </row>
    <row r="17" spans="1:6" s="47" customFormat="1" ht="13.5" customHeight="1">
      <c r="A17" s="18" t="s">
        <v>4</v>
      </c>
      <c r="B17" s="127">
        <v>0</v>
      </c>
      <c r="C17" s="155">
        <f>MAESTROS!D17</f>
        <v>103.53</v>
      </c>
      <c r="D17" s="21"/>
      <c r="E17" s="67">
        <f>(B17*C17)</f>
        <v>0</v>
      </c>
      <c r="F17" s="68">
        <f>E17</f>
        <v>0</v>
      </c>
    </row>
    <row r="18" spans="1:6" s="47" customFormat="1" ht="13.5" customHeight="1">
      <c r="A18" s="18" t="s">
        <v>5</v>
      </c>
      <c r="B18" s="127">
        <v>0</v>
      </c>
      <c r="C18" s="154">
        <f>MAESTROS!D18</f>
        <v>141.66</v>
      </c>
      <c r="D18" s="21"/>
      <c r="E18" s="67">
        <f>(B18*C18)</f>
        <v>0</v>
      </c>
      <c r="F18" s="68">
        <f>E18</f>
        <v>0</v>
      </c>
    </row>
    <row r="19" spans="1:6" s="47" customFormat="1" ht="13.5" customHeight="1">
      <c r="A19" s="18" t="s">
        <v>6</v>
      </c>
      <c r="B19" s="127">
        <v>0</v>
      </c>
      <c r="C19" s="154">
        <f>MAESTROS!D19</f>
        <v>54.38</v>
      </c>
      <c r="D19" s="21"/>
      <c r="E19" s="67">
        <f>(B19*C19)</f>
        <v>0</v>
      </c>
      <c r="F19" s="68">
        <f>E19</f>
        <v>0</v>
      </c>
    </row>
    <row r="20" spans="1:6" s="47" customFormat="1" ht="13.5" customHeight="1">
      <c r="A20" s="18" t="s">
        <v>23</v>
      </c>
      <c r="B20" s="19" t="s">
        <v>9</v>
      </c>
      <c r="C20" s="21"/>
      <c r="D20" s="21"/>
      <c r="E20" s="22">
        <f>SUM(E15:E19)</f>
        <v>0</v>
      </c>
      <c r="F20" s="22">
        <f>SUM(F15:F19)</f>
        <v>0</v>
      </c>
    </row>
    <row r="21" spans="1:7" s="47" customFormat="1" ht="13.5" customHeight="1">
      <c r="A21" s="18"/>
      <c r="B21" s="28"/>
      <c r="C21" s="21"/>
      <c r="D21" s="21"/>
      <c r="E21" s="29"/>
      <c r="F21" s="69"/>
      <c r="G21" s="25"/>
    </row>
    <row r="22" spans="1:6" s="47" customFormat="1" ht="13.5" customHeight="1">
      <c r="A22" s="30" t="s">
        <v>25</v>
      </c>
      <c r="B22" s="20"/>
      <c r="C22" s="21"/>
      <c r="D22" s="21"/>
      <c r="E22" s="31"/>
      <c r="F22" s="63"/>
    </row>
    <row r="23" spans="1:7" s="47" customFormat="1" ht="13.5" customHeight="1">
      <c r="A23" s="18"/>
      <c r="B23" s="20"/>
      <c r="C23" s="21"/>
      <c r="D23" s="21"/>
      <c r="E23" s="32"/>
      <c r="F23" s="33"/>
      <c r="G23" s="25"/>
    </row>
    <row r="24" spans="1:7" s="47" customFormat="1" ht="13.5" customHeight="1">
      <c r="A24" s="169" t="s">
        <v>21</v>
      </c>
      <c r="B24" s="34"/>
      <c r="C24" s="21"/>
      <c r="D24" s="21"/>
      <c r="E24" s="130">
        <v>0</v>
      </c>
      <c r="F24" s="35">
        <f>E24</f>
        <v>0</v>
      </c>
      <c r="G24" s="64"/>
    </row>
    <row r="25" spans="1:6" s="47" customFormat="1" ht="13.5" customHeight="1">
      <c r="A25" s="18"/>
      <c r="B25" s="25"/>
      <c r="C25" s="21"/>
      <c r="D25" s="21"/>
      <c r="E25" s="36"/>
      <c r="F25" s="37"/>
    </row>
    <row r="26" spans="1:6" s="47" customFormat="1" ht="13.5" customHeight="1">
      <c r="A26" s="173" t="s">
        <v>8</v>
      </c>
      <c r="B26" s="173"/>
      <c r="C26" s="173"/>
      <c r="D26" s="173"/>
      <c r="E26" s="39">
        <f>E10+E11+E12+E13+E20+E22+E24</f>
        <v>2828.1400000000003</v>
      </c>
      <c r="F26" s="39">
        <f>F10+F11+F12+F13+F20+F22+F24</f>
        <v>2363.13</v>
      </c>
    </row>
    <row r="27" spans="1:6" s="47" customFormat="1" ht="13.5" customHeight="1">
      <c r="A27" s="38"/>
      <c r="B27" s="38"/>
      <c r="C27" s="38"/>
      <c r="D27" s="38"/>
      <c r="E27" s="40"/>
      <c r="F27" s="40"/>
    </row>
    <row r="28" spans="1:6" s="47" customFormat="1" ht="13.5" customHeight="1">
      <c r="A28" s="41" t="s">
        <v>17</v>
      </c>
      <c r="B28" s="38"/>
      <c r="C28" s="38"/>
      <c r="D28" s="38"/>
      <c r="E28" s="40"/>
      <c r="F28" s="40"/>
    </row>
    <row r="29" spans="1:6" s="47" customFormat="1" ht="13.5" customHeight="1">
      <c r="A29" s="42" t="s">
        <v>19</v>
      </c>
      <c r="B29" s="38"/>
      <c r="C29" s="38"/>
      <c r="D29" s="38"/>
      <c r="E29" s="40"/>
      <c r="F29" s="40"/>
    </row>
    <row r="30" spans="1:11" s="47" customFormat="1" ht="13.5" customHeight="1">
      <c r="A30" s="38" t="s">
        <v>33</v>
      </c>
      <c r="B30" s="128">
        <v>0</v>
      </c>
      <c r="C30" s="44"/>
      <c r="D30" s="156">
        <f>SECUNDARIA!D30</f>
        <v>49.43</v>
      </c>
      <c r="E30" s="45">
        <f>B30*D30</f>
        <v>0</v>
      </c>
      <c r="F30" s="45">
        <f>E30</f>
        <v>0</v>
      </c>
      <c r="K30" s="66">
        <f>E39*12+F39*2</f>
        <v>38663.94000000001</v>
      </c>
    </row>
    <row r="31" spans="1:6" s="47" customFormat="1" ht="13.5" customHeight="1">
      <c r="A31" s="38" t="s">
        <v>34</v>
      </c>
      <c r="B31" s="128">
        <v>0</v>
      </c>
      <c r="C31" s="44"/>
      <c r="D31" s="156">
        <f>SECUNDARIA!D31</f>
        <v>112.91</v>
      </c>
      <c r="E31" s="45">
        <f>B31*D31</f>
        <v>0</v>
      </c>
      <c r="F31" s="45">
        <f>E31</f>
        <v>0</v>
      </c>
    </row>
    <row r="32" spans="1:6" s="47" customFormat="1" ht="13.5" customHeight="1">
      <c r="A32" s="38" t="s">
        <v>35</v>
      </c>
      <c r="B32" s="128">
        <v>0</v>
      </c>
      <c r="C32" s="44"/>
      <c r="D32" s="43">
        <f>0.04476*(E26+F26/6)</f>
        <v>144.21649620000002</v>
      </c>
      <c r="E32" s="45">
        <f>B32*D32</f>
        <v>0</v>
      </c>
      <c r="F32" s="45">
        <v>0</v>
      </c>
    </row>
    <row r="33" spans="1:6" s="47" customFormat="1" ht="13.5" customHeight="1">
      <c r="A33" s="38" t="s">
        <v>36</v>
      </c>
      <c r="B33" s="128">
        <v>0</v>
      </c>
      <c r="C33" s="44"/>
      <c r="D33" s="43">
        <f>0.0635*(E26+F26/6)</f>
        <v>204.59668250000001</v>
      </c>
      <c r="E33" s="45">
        <f>B33*D33</f>
        <v>0</v>
      </c>
      <c r="F33" s="45">
        <v>0</v>
      </c>
    </row>
    <row r="34" spans="1:6" s="47" customFormat="1" ht="13.5" customHeight="1">
      <c r="A34" s="46"/>
      <c r="C34" s="48"/>
      <c r="D34" s="48"/>
      <c r="E34" s="36"/>
      <c r="F34" s="25"/>
    </row>
    <row r="35" spans="1:6" s="47" customFormat="1" ht="13.5" customHeight="1">
      <c r="A35" s="170" t="s">
        <v>10</v>
      </c>
      <c r="B35" s="171"/>
      <c r="C35" s="48"/>
      <c r="D35" s="48"/>
      <c r="E35" s="51">
        <f>SUM(E30:E33)</f>
        <v>0</v>
      </c>
      <c r="F35" s="51">
        <f>SUM(F30:F33)</f>
        <v>0</v>
      </c>
    </row>
    <row r="36" spans="1:6" s="47" customFormat="1" ht="13.5" customHeight="1" thickBot="1">
      <c r="A36" s="49"/>
      <c r="B36" s="50"/>
      <c r="C36" s="48"/>
      <c r="D36" s="48"/>
      <c r="E36" s="40"/>
      <c r="F36" s="53"/>
    </row>
    <row r="37" spans="1:6" s="47" customFormat="1" ht="13.5" customHeight="1" thickBot="1">
      <c r="A37" s="49" t="s">
        <v>15</v>
      </c>
      <c r="B37" s="129">
        <v>0</v>
      </c>
      <c r="C37" s="48"/>
      <c r="D37" s="48"/>
      <c r="E37" s="54">
        <f>E26*B37/100</f>
        <v>0</v>
      </c>
      <c r="F37" s="55">
        <f>F26*B37/100</f>
        <v>0</v>
      </c>
    </row>
    <row r="38" spans="1:6" s="47" customFormat="1" ht="13.5" customHeight="1" thickBot="1">
      <c r="A38" s="49"/>
      <c r="B38" s="50"/>
      <c r="C38" s="48"/>
      <c r="D38" s="48"/>
      <c r="E38" s="40"/>
      <c r="F38" s="53"/>
    </row>
    <row r="39" spans="1:9" s="47" customFormat="1" ht="13.5" customHeight="1" thickBot="1">
      <c r="A39" s="181" t="s">
        <v>12</v>
      </c>
      <c r="B39" s="181"/>
      <c r="C39" s="57"/>
      <c r="D39" s="57"/>
      <c r="E39" s="14">
        <f>E26-E35-E37</f>
        <v>2828.1400000000003</v>
      </c>
      <c r="F39" s="14">
        <f>F26-F35-F37</f>
        <v>2363.13</v>
      </c>
      <c r="I39" s="66">
        <f>E26*0.2101+E35</f>
        <v>594.1922140000001</v>
      </c>
    </row>
    <row r="40" spans="1:5" s="47" customFormat="1" ht="13.5" customHeight="1">
      <c r="A40" s="46"/>
      <c r="C40" s="48"/>
      <c r="D40" s="48"/>
      <c r="E40" s="58"/>
    </row>
    <row r="41" spans="1:5" s="47" customFormat="1" ht="13.5" customHeight="1">
      <c r="A41" s="46"/>
      <c r="B41" s="85" t="s">
        <v>43</v>
      </c>
      <c r="C41" s="48"/>
      <c r="D41" s="48"/>
      <c r="E41" s="58"/>
    </row>
    <row r="42" spans="1:6" s="47" customFormat="1" ht="13.5" customHeight="1">
      <c r="A42" s="172" t="s">
        <v>20</v>
      </c>
      <c r="B42" s="172"/>
      <c r="C42" s="59"/>
      <c r="D42" s="59"/>
      <c r="E42" s="59"/>
      <c r="F42" s="59"/>
    </row>
    <row r="43" spans="1:8" s="47" customFormat="1" ht="13.5" customHeight="1">
      <c r="A43" s="176" t="s">
        <v>26</v>
      </c>
      <c r="B43" s="176"/>
      <c r="C43" s="61"/>
      <c r="D43" s="61"/>
      <c r="E43" s="62"/>
      <c r="F43" s="60"/>
      <c r="H43" s="66">
        <f>E26-I39</f>
        <v>2233.947786</v>
      </c>
    </row>
    <row r="44" spans="1:7" s="47" customFormat="1" ht="13.5" customHeight="1">
      <c r="A44" s="177" t="s">
        <v>13</v>
      </c>
      <c r="B44" s="177"/>
      <c r="C44" s="61"/>
      <c r="D44" s="61"/>
      <c r="E44" s="62"/>
      <c r="F44" s="62"/>
      <c r="G44" s="60"/>
    </row>
    <row r="45" spans="1:7" s="47" customFormat="1" ht="13.5" customHeight="1">
      <c r="A45" s="180" t="s">
        <v>18</v>
      </c>
      <c r="B45" s="180"/>
      <c r="C45" s="61"/>
      <c r="D45" s="61"/>
      <c r="E45" s="62"/>
      <c r="F45" s="62"/>
      <c r="G45" s="60"/>
    </row>
    <row r="46" spans="1:6" ht="13.5" customHeight="1">
      <c r="A46" s="179" t="s">
        <v>42</v>
      </c>
      <c r="B46" s="179"/>
      <c r="C46" s="7"/>
      <c r="D46" s="7"/>
      <c r="E46" s="7"/>
      <c r="F46" s="7"/>
    </row>
    <row r="47" spans="1:6" ht="27.75" customHeight="1">
      <c r="A47" s="183"/>
      <c r="B47" s="183"/>
      <c r="C47" s="183"/>
      <c r="D47" s="183"/>
      <c r="E47" s="183"/>
      <c r="F47" s="183"/>
    </row>
    <row r="48" spans="1:6" ht="12.75" customHeight="1">
      <c r="A48" s="12"/>
      <c r="C48" s="8"/>
      <c r="D48" s="8"/>
      <c r="E48" s="8"/>
      <c r="F48" s="8"/>
    </row>
  </sheetData>
  <sheetProtection password="CDC4" sheet="1" selectLockedCells="1"/>
  <mergeCells count="16">
    <mergeCell ref="A45:B45"/>
    <mergeCell ref="A46:B46"/>
    <mergeCell ref="A39:B39"/>
    <mergeCell ref="A14:E14"/>
    <mergeCell ref="A26:D26"/>
    <mergeCell ref="A47:F47"/>
    <mergeCell ref="A42:B42"/>
    <mergeCell ref="A43:B43"/>
    <mergeCell ref="A44:B44"/>
    <mergeCell ref="B1:F2"/>
    <mergeCell ref="B3:F3"/>
    <mergeCell ref="B4:F4"/>
    <mergeCell ref="B5:F5"/>
    <mergeCell ref="B6:F6"/>
    <mergeCell ref="A35:B35"/>
    <mergeCell ref="B7:F7"/>
  </mergeCells>
  <hyperlinks>
    <hyperlink ref="A24" location="'COMPLEMENTOS '!A1" tooltip="COMPLEMENTOS" display="COMPLEMENTO POR CARGO SINGULAR (Ir a la tabla)"/>
  </hyperlinks>
  <printOptions/>
  <pageMargins left="0.75" right="0.75" top="1" bottom="1" header="0" footer="0"/>
  <pageSetup horizontalDpi="300" verticalDpi="300" orientation="portrait" paperSize="9" r:id="rId2"/>
  <ignoredErrors>
    <ignoredError sqref="E1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46.7109375" style="0" customWidth="1"/>
    <col min="2" max="2" width="6.7109375" style="0" customWidth="1"/>
    <col min="3" max="4" width="7.8515625" style="0" hidden="1" customWidth="1"/>
    <col min="5" max="5" width="18.7109375" style="0" customWidth="1"/>
    <col min="6" max="6" width="19.140625" style="0" customWidth="1"/>
    <col min="8" max="8" width="0" style="0" hidden="1" customWidth="1"/>
    <col min="9" max="9" width="21.140625" style="0" customWidth="1"/>
  </cols>
  <sheetData>
    <row r="1" spans="1:6" s="47" customFormat="1" ht="13.5" customHeight="1">
      <c r="A1" s="75" t="str">
        <f>MAESTROS!$A$1</f>
        <v>actualizado enero 2021</v>
      </c>
      <c r="B1" s="175" t="str">
        <f>MAESTROS!B1</f>
        <v>COMPRUEBA TU NÓMINA 2021</v>
      </c>
      <c r="C1" s="175"/>
      <c r="D1" s="175"/>
      <c r="E1" s="175"/>
      <c r="F1" s="175"/>
    </row>
    <row r="2" spans="1:6" s="47" customFormat="1" ht="13.5" customHeight="1">
      <c r="A2" s="46"/>
      <c r="B2" s="175"/>
      <c r="C2" s="175"/>
      <c r="D2" s="175"/>
      <c r="E2" s="175"/>
      <c r="F2" s="175"/>
    </row>
    <row r="3" spans="1:6" s="47" customFormat="1" ht="13.5" customHeight="1">
      <c r="A3" s="46"/>
      <c r="B3" s="172" t="str">
        <f>MAESTROS!B3</f>
        <v>PON EL Nº DE TRIENIOS QUE TIENES CUMPLIDOS</v>
      </c>
      <c r="C3" s="172"/>
      <c r="D3" s="172"/>
      <c r="E3" s="172"/>
      <c r="F3" s="172"/>
    </row>
    <row r="4" spans="1:6" s="47" customFormat="1" ht="13.5" customHeight="1">
      <c r="A4" s="46"/>
      <c r="B4" s="176" t="str">
        <f>MAESTROS!B4</f>
        <v>PON UN 1 EN LOS SEXENIOS QUE TENGAS CUMPLIDOS</v>
      </c>
      <c r="C4" s="176"/>
      <c r="D4" s="176"/>
      <c r="E4" s="176"/>
      <c r="F4" s="176"/>
    </row>
    <row r="5" spans="1:6" s="47" customFormat="1" ht="13.5" customHeight="1">
      <c r="A5" s="46"/>
      <c r="B5" s="177" t="str">
        <f>MAESTROS!B5</f>
        <v>PON LA CANTIDAD QUE COBRAS POR CARGO SINGULAR</v>
      </c>
      <c r="C5" s="177"/>
      <c r="D5" s="177"/>
      <c r="E5" s="177"/>
      <c r="F5" s="177"/>
    </row>
    <row r="6" spans="1:6" s="47" customFormat="1" ht="13.5" customHeight="1">
      <c r="A6" s="46"/>
      <c r="B6" s="178" t="str">
        <f>MAESTROS!B6</f>
        <v>** Marca un 1 o un 0 según corresponda</v>
      </c>
      <c r="C6" s="178"/>
      <c r="D6" s="178"/>
      <c r="E6" s="178"/>
      <c r="F6" s="178"/>
    </row>
    <row r="7" spans="1:6" s="47" customFormat="1" ht="13.5" customHeight="1">
      <c r="A7" s="46"/>
      <c r="B7" s="179" t="str">
        <f>MAESTROS!B7</f>
        <v>INDICA EL % DE IRPF QUE TE APLICAN EN NÓMINA</v>
      </c>
      <c r="C7" s="179"/>
      <c r="D7" s="179"/>
      <c r="E7" s="179"/>
      <c r="F7" s="179"/>
    </row>
    <row r="8" spans="1:12" s="34" customFormat="1" ht="13.5" customHeight="1">
      <c r="A8" s="86" t="s">
        <v>31</v>
      </c>
      <c r="B8" s="84" t="s">
        <v>32</v>
      </c>
      <c r="C8" s="21"/>
      <c r="D8" s="21"/>
      <c r="E8" s="36"/>
      <c r="F8" s="47"/>
      <c r="G8" s="47"/>
      <c r="H8" s="47"/>
      <c r="I8" s="47"/>
      <c r="J8" s="47"/>
      <c r="K8" s="47"/>
      <c r="L8" s="47"/>
    </row>
    <row r="9" spans="1:12" s="34" customFormat="1" ht="24.75" customHeight="1">
      <c r="A9" s="15" t="s">
        <v>7</v>
      </c>
      <c r="B9" s="16"/>
      <c r="C9" s="80" t="str">
        <f>MAESTROS!C9</f>
        <v>VERDE NO TOCAR</v>
      </c>
      <c r="D9" s="80" t="str">
        <f>MAESTROS!D9</f>
        <v>VERDE NO TOCAR</v>
      </c>
      <c r="E9" s="17" t="s">
        <v>14</v>
      </c>
      <c r="F9" s="17" t="s">
        <v>11</v>
      </c>
      <c r="G9" s="47"/>
      <c r="H9" s="47"/>
      <c r="I9" s="47"/>
      <c r="J9" s="47"/>
      <c r="K9" s="47"/>
      <c r="L9" s="47"/>
    </row>
    <row r="10" spans="1:12" s="34" customFormat="1" ht="13.5" customHeight="1">
      <c r="A10" s="18" t="s">
        <v>0</v>
      </c>
      <c r="B10" s="124" t="s">
        <v>9</v>
      </c>
      <c r="C10" s="152">
        <f>SECUNDARIA!C10</f>
        <v>1214.39</v>
      </c>
      <c r="D10" s="152">
        <f>SECUNDARIA!D10</f>
        <v>749.38</v>
      </c>
      <c r="E10" s="22">
        <f>C10</f>
        <v>1214.39</v>
      </c>
      <c r="F10" s="23">
        <f>D10</f>
        <v>749.38</v>
      </c>
      <c r="G10" s="47"/>
      <c r="H10" s="47"/>
      <c r="I10" s="47"/>
      <c r="J10" s="47"/>
      <c r="K10" s="47"/>
      <c r="L10" s="47"/>
    </row>
    <row r="11" spans="1:12" s="34" customFormat="1" ht="13.5" customHeight="1">
      <c r="A11" s="18" t="s">
        <v>1</v>
      </c>
      <c r="B11" s="125">
        <v>0</v>
      </c>
      <c r="C11" s="152">
        <f>SECUNDARIA!C11</f>
        <v>46.74</v>
      </c>
      <c r="D11" s="152">
        <f>SECUNDARIA!D11</f>
        <v>28.85</v>
      </c>
      <c r="E11" s="22">
        <f>(B11*C11)</f>
        <v>0</v>
      </c>
      <c r="F11" s="23">
        <f>B11*D11</f>
        <v>0</v>
      </c>
      <c r="G11" s="47"/>
      <c r="H11" s="47"/>
      <c r="I11" s="47"/>
      <c r="J11" s="47"/>
      <c r="K11" s="47"/>
      <c r="L11" s="47"/>
    </row>
    <row r="12" spans="1:12" s="34" customFormat="1" ht="13.5" customHeight="1">
      <c r="A12" s="18" t="s">
        <v>39</v>
      </c>
      <c r="B12" s="124" t="s">
        <v>9</v>
      </c>
      <c r="C12" s="152">
        <v>764.54</v>
      </c>
      <c r="D12" s="152">
        <f>SECUNDARIA!D12</f>
        <v>0</v>
      </c>
      <c r="E12" s="22">
        <f>C12</f>
        <v>764.54</v>
      </c>
      <c r="F12" s="23">
        <f>E12</f>
        <v>764.54</v>
      </c>
      <c r="G12" s="47"/>
      <c r="H12" s="47"/>
      <c r="I12" s="47"/>
      <c r="J12" s="47"/>
      <c r="K12" s="47"/>
      <c r="L12" s="47"/>
    </row>
    <row r="13" spans="1:12" s="34" customFormat="1" ht="13.5" customHeight="1">
      <c r="A13" s="18" t="s">
        <v>22</v>
      </c>
      <c r="B13" s="124" t="s">
        <v>9</v>
      </c>
      <c r="C13" s="161">
        <v>879.92</v>
      </c>
      <c r="D13" s="152">
        <f>SECUNDARIA!D13</f>
        <v>0</v>
      </c>
      <c r="E13" s="22">
        <f>C13</f>
        <v>879.92</v>
      </c>
      <c r="F13" s="23">
        <f>E13</f>
        <v>879.92</v>
      </c>
      <c r="G13" s="47"/>
      <c r="H13" s="47"/>
      <c r="I13" s="47"/>
      <c r="J13" s="47"/>
      <c r="K13" s="47"/>
      <c r="L13" s="47"/>
    </row>
    <row r="14" spans="1:12" s="34" customFormat="1" ht="13.5" customHeight="1">
      <c r="A14" s="18"/>
      <c r="B14" s="126"/>
      <c r="C14" s="18"/>
      <c r="D14" s="18"/>
      <c r="E14" s="18"/>
      <c r="F14" s="25"/>
      <c r="G14" s="47"/>
      <c r="H14" s="47"/>
      <c r="I14" s="47"/>
      <c r="J14" s="47"/>
      <c r="K14" s="47"/>
      <c r="L14" s="47"/>
    </row>
    <row r="15" spans="1:12" s="34" customFormat="1" ht="13.5" customHeight="1">
      <c r="A15" s="18" t="s">
        <v>2</v>
      </c>
      <c r="B15" s="127">
        <v>0</v>
      </c>
      <c r="C15" s="153">
        <f>MAESTROS!D15</f>
        <v>82.69</v>
      </c>
      <c r="D15" s="21"/>
      <c r="E15" s="70">
        <f>(B15*C15)</f>
        <v>0</v>
      </c>
      <c r="F15" s="71">
        <f>E15</f>
        <v>0</v>
      </c>
      <c r="G15" s="47"/>
      <c r="H15" s="47"/>
      <c r="I15" s="47"/>
      <c r="J15" s="47"/>
      <c r="K15" s="47"/>
      <c r="L15" s="47"/>
    </row>
    <row r="16" spans="1:12" s="34" customFormat="1" ht="13.5" customHeight="1">
      <c r="A16" s="18" t="s">
        <v>3</v>
      </c>
      <c r="B16" s="127">
        <v>0</v>
      </c>
      <c r="C16" s="154">
        <f>MAESTROS!D16</f>
        <v>77.69</v>
      </c>
      <c r="D16" s="21"/>
      <c r="E16" s="70">
        <f>(B16*C16)</f>
        <v>0</v>
      </c>
      <c r="F16" s="71">
        <f>E16</f>
        <v>0</v>
      </c>
      <c r="G16" s="47"/>
      <c r="H16" s="47"/>
      <c r="I16" s="47"/>
      <c r="J16" s="47"/>
      <c r="K16" s="47"/>
      <c r="L16" s="47"/>
    </row>
    <row r="17" spans="1:12" s="34" customFormat="1" ht="13.5" customHeight="1">
      <c r="A17" s="18" t="s">
        <v>4</v>
      </c>
      <c r="B17" s="127">
        <v>0</v>
      </c>
      <c r="C17" s="155">
        <f>MAESTROS!D17</f>
        <v>103.53</v>
      </c>
      <c r="D17" s="21"/>
      <c r="E17" s="70">
        <f>(B17*C17)</f>
        <v>0</v>
      </c>
      <c r="F17" s="71">
        <f>E17</f>
        <v>0</v>
      </c>
      <c r="G17" s="47"/>
      <c r="H17" s="47">
        <v>1</v>
      </c>
      <c r="I17" s="47"/>
      <c r="J17" s="47"/>
      <c r="K17" s="47"/>
      <c r="L17" s="47"/>
    </row>
    <row r="18" spans="1:12" s="34" customFormat="1" ht="13.5" customHeight="1">
      <c r="A18" s="18" t="s">
        <v>5</v>
      </c>
      <c r="B18" s="127">
        <v>0</v>
      </c>
      <c r="C18" s="154">
        <f>MAESTROS!D18</f>
        <v>141.66</v>
      </c>
      <c r="D18" s="21"/>
      <c r="E18" s="70">
        <f>(B18*C18)</f>
        <v>0</v>
      </c>
      <c r="F18" s="71">
        <f>E18</f>
        <v>0</v>
      </c>
      <c r="G18" s="47"/>
      <c r="H18" s="47"/>
      <c r="I18" s="47"/>
      <c r="J18" s="47"/>
      <c r="K18" s="47"/>
      <c r="L18" s="47"/>
    </row>
    <row r="19" spans="1:12" s="34" customFormat="1" ht="13.5" customHeight="1">
      <c r="A19" s="18" t="s">
        <v>6</v>
      </c>
      <c r="B19" s="127">
        <v>0</v>
      </c>
      <c r="C19" s="154">
        <f>MAESTROS!D19</f>
        <v>54.38</v>
      </c>
      <c r="D19" s="21"/>
      <c r="E19" s="70">
        <f>(B19*C19)</f>
        <v>0</v>
      </c>
      <c r="F19" s="71">
        <f>E19</f>
        <v>0</v>
      </c>
      <c r="G19" s="47"/>
      <c r="H19" s="47"/>
      <c r="I19" s="47"/>
      <c r="J19" s="47"/>
      <c r="K19" s="47"/>
      <c r="L19" s="47"/>
    </row>
    <row r="20" spans="1:12" s="34" customFormat="1" ht="13.5" customHeight="1">
      <c r="A20" s="18" t="s">
        <v>23</v>
      </c>
      <c r="B20" s="124" t="s">
        <v>9</v>
      </c>
      <c r="C20" s="21"/>
      <c r="D20" s="21"/>
      <c r="E20" s="22">
        <f>SUM(E15:E19)</f>
        <v>0</v>
      </c>
      <c r="F20" s="22">
        <f>SUM(F15:F19)</f>
        <v>0</v>
      </c>
      <c r="G20" s="47"/>
      <c r="H20" s="47"/>
      <c r="I20" s="47"/>
      <c r="J20" s="47"/>
      <c r="K20" s="47"/>
      <c r="L20" s="47"/>
    </row>
    <row r="21" spans="1:12" s="34" customFormat="1" ht="13.5" customHeight="1">
      <c r="A21" s="18"/>
      <c r="B21" s="28"/>
      <c r="C21" s="21"/>
      <c r="D21" s="21"/>
      <c r="E21" s="29"/>
      <c r="F21" s="69"/>
      <c r="G21" s="25"/>
      <c r="H21" s="47"/>
      <c r="I21" s="47"/>
      <c r="J21" s="47"/>
      <c r="K21" s="47"/>
      <c r="L21" s="47"/>
    </row>
    <row r="22" spans="1:12" s="34" customFormat="1" ht="13.5" customHeight="1">
      <c r="A22" s="30" t="s">
        <v>25</v>
      </c>
      <c r="B22" s="20"/>
      <c r="C22" s="21"/>
      <c r="D22" s="21"/>
      <c r="E22" s="31"/>
      <c r="F22" s="63"/>
      <c r="G22" s="47"/>
      <c r="H22" s="47"/>
      <c r="I22" s="47"/>
      <c r="J22" s="47"/>
      <c r="K22" s="47"/>
      <c r="L22" s="47"/>
    </row>
    <row r="23" spans="1:12" s="34" customFormat="1" ht="13.5" customHeight="1">
      <c r="A23" s="18"/>
      <c r="B23" s="20"/>
      <c r="C23" s="21"/>
      <c r="D23" s="21"/>
      <c r="E23" s="32"/>
      <c r="F23" s="33"/>
      <c r="G23" s="25"/>
      <c r="H23" s="47"/>
      <c r="I23" s="47"/>
      <c r="J23" s="47"/>
      <c r="K23" s="47"/>
      <c r="L23" s="47"/>
    </row>
    <row r="24" spans="1:12" s="34" customFormat="1" ht="13.5" customHeight="1">
      <c r="A24" s="169" t="s">
        <v>21</v>
      </c>
      <c r="C24" s="21"/>
      <c r="D24" s="21"/>
      <c r="E24" s="130">
        <v>0</v>
      </c>
      <c r="F24" s="35">
        <f>E24</f>
        <v>0</v>
      </c>
      <c r="G24" s="64"/>
      <c r="H24" s="47"/>
      <c r="I24" s="47"/>
      <c r="J24" s="47"/>
      <c r="K24" s="47"/>
      <c r="L24" s="47"/>
    </row>
    <row r="25" spans="1:12" s="34" customFormat="1" ht="13.5" customHeight="1">
      <c r="A25" s="18"/>
      <c r="B25" s="25"/>
      <c r="C25" s="21"/>
      <c r="D25" s="21"/>
      <c r="E25" s="36"/>
      <c r="F25" s="37"/>
      <c r="G25" s="47"/>
      <c r="H25" s="47"/>
      <c r="I25" s="47"/>
      <c r="J25" s="47"/>
      <c r="K25" s="47"/>
      <c r="L25" s="47"/>
    </row>
    <row r="26" spans="1:12" s="34" customFormat="1" ht="13.5" customHeight="1">
      <c r="A26" s="173" t="s">
        <v>8</v>
      </c>
      <c r="B26" s="173"/>
      <c r="C26" s="173"/>
      <c r="D26" s="173"/>
      <c r="E26" s="39">
        <f>E10+E11+E12+E13+E20+C22+E24</f>
        <v>2858.85</v>
      </c>
      <c r="F26" s="39">
        <f>F10+F11+F12+F13+F20+F22+F24</f>
        <v>2393.84</v>
      </c>
      <c r="G26" s="47"/>
      <c r="H26" s="47"/>
      <c r="I26" s="47"/>
      <c r="J26" s="47"/>
      <c r="K26" s="47"/>
      <c r="L26" s="47"/>
    </row>
    <row r="27" spans="1:12" s="34" customFormat="1" ht="13.5" customHeight="1">
      <c r="A27" s="38"/>
      <c r="B27" s="38"/>
      <c r="C27" s="38"/>
      <c r="D27" s="38"/>
      <c r="E27" s="40"/>
      <c r="F27" s="40"/>
      <c r="G27" s="47"/>
      <c r="H27" s="47"/>
      <c r="I27" s="47"/>
      <c r="J27" s="47"/>
      <c r="K27" s="47"/>
      <c r="L27" s="47"/>
    </row>
    <row r="28" spans="1:12" s="34" customFormat="1" ht="13.5" customHeight="1">
      <c r="A28" s="41" t="s">
        <v>17</v>
      </c>
      <c r="B28" s="38"/>
      <c r="C28" s="38"/>
      <c r="D28" s="38"/>
      <c r="E28" s="40"/>
      <c r="F28" s="40"/>
      <c r="G28" s="47"/>
      <c r="H28" s="47"/>
      <c r="I28" s="47"/>
      <c r="J28" s="47"/>
      <c r="K28" s="47"/>
      <c r="L28" s="47"/>
    </row>
    <row r="29" spans="1:12" s="34" customFormat="1" ht="13.5" customHeight="1">
      <c r="A29" s="42" t="s">
        <v>19</v>
      </c>
      <c r="B29" s="38"/>
      <c r="C29" s="38"/>
      <c r="D29" s="38"/>
      <c r="E29" s="40"/>
      <c r="F29" s="40"/>
      <c r="G29" s="47"/>
      <c r="H29" s="47"/>
      <c r="I29" s="47"/>
      <c r="J29" s="47"/>
      <c r="K29" s="47"/>
      <c r="L29" s="47"/>
    </row>
    <row r="30" spans="1:12" s="34" customFormat="1" ht="13.5" customHeight="1">
      <c r="A30" s="38" t="s">
        <v>33</v>
      </c>
      <c r="B30" s="128">
        <v>0</v>
      </c>
      <c r="C30" s="44"/>
      <c r="D30" s="156">
        <f>SECUNDARIA!D30</f>
        <v>49.43</v>
      </c>
      <c r="E30" s="45">
        <f>B30*D30</f>
        <v>0</v>
      </c>
      <c r="F30" s="45">
        <f>E30</f>
        <v>0</v>
      </c>
      <c r="G30" s="47"/>
      <c r="H30" s="47"/>
      <c r="I30" s="47"/>
      <c r="J30" s="47"/>
      <c r="K30" s="47"/>
      <c r="L30" s="47"/>
    </row>
    <row r="31" spans="1:12" s="34" customFormat="1" ht="13.5" customHeight="1">
      <c r="A31" s="38" t="s">
        <v>34</v>
      </c>
      <c r="B31" s="128">
        <v>0</v>
      </c>
      <c r="C31" s="44"/>
      <c r="D31" s="156">
        <f>SECUNDARIA!D31</f>
        <v>112.91</v>
      </c>
      <c r="E31" s="45">
        <f>B31*D31</f>
        <v>0</v>
      </c>
      <c r="F31" s="45">
        <f>E31</f>
        <v>0</v>
      </c>
      <c r="G31" s="47"/>
      <c r="H31" s="47"/>
      <c r="I31" s="47"/>
      <c r="J31" s="47"/>
      <c r="K31" s="47"/>
      <c r="L31" s="47"/>
    </row>
    <row r="32" spans="1:12" s="34" customFormat="1" ht="13.5" customHeight="1">
      <c r="A32" s="38" t="s">
        <v>35</v>
      </c>
      <c r="B32" s="128">
        <v>0</v>
      </c>
      <c r="C32" s="44"/>
      <c r="D32" s="43">
        <f>0.04476*(E26+F26/6)</f>
        <v>145.8201724</v>
      </c>
      <c r="E32" s="45">
        <f>B32*D32</f>
        <v>0</v>
      </c>
      <c r="F32" s="45">
        <v>0</v>
      </c>
      <c r="G32" s="47"/>
      <c r="H32" s="47"/>
      <c r="I32" s="47"/>
      <c r="J32" s="47"/>
      <c r="K32" s="47"/>
      <c r="L32" s="47"/>
    </row>
    <row r="33" spans="1:12" s="34" customFormat="1" ht="13.5" customHeight="1">
      <c r="A33" s="38" t="s">
        <v>36</v>
      </c>
      <c r="B33" s="128">
        <v>0</v>
      </c>
      <c r="C33" s="44"/>
      <c r="D33" s="43">
        <f>0.0635*(E26+F26/6)</f>
        <v>206.87178166666666</v>
      </c>
      <c r="E33" s="45">
        <f>B33*D33</f>
        <v>0</v>
      </c>
      <c r="F33" s="45">
        <f>E33</f>
        <v>0</v>
      </c>
      <c r="G33" s="47"/>
      <c r="H33" s="47"/>
      <c r="I33" s="47"/>
      <c r="J33" s="47"/>
      <c r="K33" s="47"/>
      <c r="L33" s="47"/>
    </row>
    <row r="34" spans="1:12" s="34" customFormat="1" ht="13.5" customHeight="1">
      <c r="A34" s="46"/>
      <c r="B34" s="47"/>
      <c r="C34" s="48"/>
      <c r="D34" s="48"/>
      <c r="E34" s="36"/>
      <c r="F34" s="25"/>
      <c r="G34" s="47"/>
      <c r="H34" s="47"/>
      <c r="I34" s="47"/>
      <c r="J34" s="47"/>
      <c r="K34" s="47"/>
      <c r="L34" s="47"/>
    </row>
    <row r="35" spans="1:12" s="34" customFormat="1" ht="13.5" customHeight="1">
      <c r="A35" s="170" t="s">
        <v>10</v>
      </c>
      <c r="B35" s="171"/>
      <c r="C35" s="48"/>
      <c r="D35" s="48"/>
      <c r="E35" s="51">
        <f>SUM(E30:E33)</f>
        <v>0</v>
      </c>
      <c r="F35" s="52">
        <f>SUM(F30:F33)</f>
        <v>0</v>
      </c>
      <c r="G35" s="47"/>
      <c r="H35" s="47"/>
      <c r="I35" s="47"/>
      <c r="J35" s="47"/>
      <c r="K35" s="47"/>
      <c r="L35" s="47"/>
    </row>
    <row r="36" spans="1:12" s="34" customFormat="1" ht="13.5" customHeight="1" thickBot="1">
      <c r="A36" s="49"/>
      <c r="B36" s="50"/>
      <c r="C36" s="48"/>
      <c r="D36" s="48"/>
      <c r="E36" s="40"/>
      <c r="F36" s="53"/>
      <c r="G36" s="47"/>
      <c r="H36" s="47"/>
      <c r="I36" s="47"/>
      <c r="J36" s="47"/>
      <c r="K36" s="47"/>
      <c r="L36" s="47"/>
    </row>
    <row r="37" spans="1:6" s="47" customFormat="1" ht="13.5" customHeight="1" thickBot="1">
      <c r="A37" s="49" t="s">
        <v>15</v>
      </c>
      <c r="B37" s="129">
        <v>0</v>
      </c>
      <c r="C37" s="48"/>
      <c r="D37" s="48"/>
      <c r="E37" s="54">
        <f>E26*B37/100</f>
        <v>0</v>
      </c>
      <c r="F37" s="55">
        <f>F26*B37/100</f>
        <v>0</v>
      </c>
    </row>
    <row r="38" spans="1:12" s="34" customFormat="1" ht="13.5" customHeight="1" thickBot="1">
      <c r="A38" s="49"/>
      <c r="B38" s="50"/>
      <c r="C38" s="48"/>
      <c r="D38" s="48"/>
      <c r="E38" s="40"/>
      <c r="F38" s="53"/>
      <c r="G38" s="47"/>
      <c r="H38" s="47"/>
      <c r="I38" s="47"/>
      <c r="J38" s="47"/>
      <c r="K38" s="47"/>
      <c r="L38" s="47"/>
    </row>
    <row r="39" spans="1:12" s="34" customFormat="1" ht="13.5" customHeight="1" thickBot="1">
      <c r="A39" s="181" t="s">
        <v>12</v>
      </c>
      <c r="B39" s="181"/>
      <c r="C39" s="57"/>
      <c r="D39" s="57"/>
      <c r="E39" s="14">
        <f>E26-E35-E37</f>
        <v>2858.85</v>
      </c>
      <c r="F39" s="14">
        <f>F26-F35-F37</f>
        <v>2393.84</v>
      </c>
      <c r="G39" s="47"/>
      <c r="H39" s="47"/>
      <c r="I39" s="66"/>
      <c r="J39" s="47"/>
      <c r="K39" s="47"/>
      <c r="L39" s="47"/>
    </row>
    <row r="40" spans="1:12" s="34" customFormat="1" ht="13.5" customHeight="1">
      <c r="A40" s="76"/>
      <c r="B40" s="76"/>
      <c r="C40" s="57"/>
      <c r="D40" s="57"/>
      <c r="E40" s="83"/>
      <c r="F40" s="83"/>
      <c r="G40" s="47"/>
      <c r="H40" s="47"/>
      <c r="I40" s="66"/>
      <c r="J40" s="47"/>
      <c r="K40" s="47"/>
      <c r="L40" s="47"/>
    </row>
    <row r="41" spans="1:12" s="34" customFormat="1" ht="13.5" customHeight="1">
      <c r="A41" s="46"/>
      <c r="B41" s="85" t="s">
        <v>43</v>
      </c>
      <c r="C41" s="48"/>
      <c r="D41" s="48"/>
      <c r="E41" s="58"/>
      <c r="F41" s="47"/>
      <c r="G41" s="47"/>
      <c r="H41" s="47"/>
      <c r="I41" s="47"/>
      <c r="J41" s="47"/>
      <c r="K41" s="47"/>
      <c r="L41" s="47"/>
    </row>
    <row r="42" spans="1:12" s="34" customFormat="1" ht="15" customHeight="1">
      <c r="A42" s="172" t="s">
        <v>20</v>
      </c>
      <c r="B42" s="172"/>
      <c r="C42" s="59"/>
      <c r="D42" s="59"/>
      <c r="E42" s="59"/>
      <c r="F42" s="59"/>
      <c r="G42" s="47"/>
      <c r="H42" s="47"/>
      <c r="I42" s="47"/>
      <c r="J42" s="47"/>
      <c r="K42" s="47"/>
      <c r="L42" s="47"/>
    </row>
    <row r="43" spans="1:12" s="34" customFormat="1" ht="15" customHeight="1">
      <c r="A43" s="176" t="s">
        <v>26</v>
      </c>
      <c r="B43" s="176"/>
      <c r="C43" s="61"/>
      <c r="D43" s="61"/>
      <c r="E43" s="62"/>
      <c r="F43" s="60"/>
      <c r="G43" s="47"/>
      <c r="H43" s="66"/>
      <c r="I43" s="47"/>
      <c r="J43" s="47"/>
      <c r="K43" s="47"/>
      <c r="L43" s="47"/>
    </row>
    <row r="44" spans="1:12" s="34" customFormat="1" ht="15" customHeight="1">
      <c r="A44" s="177" t="s">
        <v>13</v>
      </c>
      <c r="B44" s="177"/>
      <c r="C44" s="61"/>
      <c r="D44" s="61"/>
      <c r="E44" s="62"/>
      <c r="F44" s="62"/>
      <c r="G44" s="60"/>
      <c r="H44" s="47"/>
      <c r="I44" s="47"/>
      <c r="J44" s="47"/>
      <c r="K44" s="47"/>
      <c r="L44" s="47"/>
    </row>
    <row r="45" spans="1:12" s="34" customFormat="1" ht="15" customHeight="1">
      <c r="A45" s="180" t="s">
        <v>18</v>
      </c>
      <c r="B45" s="180"/>
      <c r="C45" s="61"/>
      <c r="D45" s="61"/>
      <c r="E45" s="62"/>
      <c r="F45" s="62"/>
      <c r="G45" s="60"/>
      <c r="H45" s="47"/>
      <c r="I45" s="47"/>
      <c r="J45" s="47"/>
      <c r="K45" s="47"/>
      <c r="L45" s="47"/>
    </row>
    <row r="46" spans="1:12" ht="15" customHeight="1">
      <c r="A46" s="179" t="s">
        <v>42</v>
      </c>
      <c r="B46" s="179"/>
      <c r="C46" s="7"/>
      <c r="D46" s="7"/>
      <c r="E46" s="7"/>
      <c r="F46" s="7"/>
      <c r="G46" s="2"/>
      <c r="H46" s="2"/>
      <c r="I46" s="2"/>
      <c r="J46" s="2"/>
      <c r="K46" s="2"/>
      <c r="L46" s="2"/>
    </row>
    <row r="47" spans="1:12" ht="25.5" customHeight="1">
      <c r="A47" s="183"/>
      <c r="B47" s="183"/>
      <c r="C47" s="183"/>
      <c r="D47" s="183"/>
      <c r="E47" s="183"/>
      <c r="F47" s="183"/>
      <c r="G47" s="2"/>
      <c r="H47" s="2"/>
      <c r="I47" s="2"/>
      <c r="J47" s="2"/>
      <c r="K47" s="2"/>
      <c r="L47" s="2"/>
    </row>
    <row r="48" spans="1:12" ht="12.75">
      <c r="A48" s="12"/>
      <c r="B48" s="2"/>
      <c r="C48" s="8"/>
      <c r="D48" s="8"/>
      <c r="E48" s="8"/>
      <c r="F48" s="8"/>
      <c r="G48" s="2"/>
      <c r="H48" s="2"/>
      <c r="I48" s="2"/>
      <c r="J48" s="2"/>
      <c r="K48" s="2"/>
      <c r="L48" s="2"/>
    </row>
  </sheetData>
  <sheetProtection password="CDC4" sheet="1" selectLockedCells="1"/>
  <mergeCells count="15">
    <mergeCell ref="A46:B46"/>
    <mergeCell ref="A26:D26"/>
    <mergeCell ref="A35:B35"/>
    <mergeCell ref="A39:B39"/>
    <mergeCell ref="A47:F47"/>
    <mergeCell ref="A42:B42"/>
    <mergeCell ref="A43:B43"/>
    <mergeCell ref="A44:B44"/>
    <mergeCell ref="B1:F2"/>
    <mergeCell ref="B3:F3"/>
    <mergeCell ref="B4:F4"/>
    <mergeCell ref="B5:F5"/>
    <mergeCell ref="B6:F6"/>
    <mergeCell ref="A45:B45"/>
    <mergeCell ref="B7:F7"/>
  </mergeCells>
  <hyperlinks>
    <hyperlink ref="A24" location="'COMPLEMENTOS '!A1" tooltip="COMPLEMENTOS" display="COMPLEMENTO POR CARGO SINGULAR (Ir a la tabla)"/>
  </hyperlinks>
  <printOptions/>
  <pageMargins left="0.7" right="0.7" top="0.75" bottom="0.75" header="0.3" footer="0.3"/>
  <pageSetup orientation="portrait" paperSize="9"/>
  <ignoredErrors>
    <ignoredError sqref="E1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71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4.140625" style="102" customWidth="1"/>
    <col min="2" max="2" width="32.00390625" style="99" customWidth="1"/>
    <col min="3" max="3" width="20.57421875" style="144" customWidth="1"/>
    <col min="4" max="4" width="10.421875" style="99" customWidth="1"/>
    <col min="5" max="5" width="8.8515625" style="99" customWidth="1"/>
    <col min="6" max="6" width="5.421875" style="99" customWidth="1"/>
    <col min="7" max="7" width="13.421875" style="99" customWidth="1"/>
    <col min="8" max="8" width="9.00390625" style="99" customWidth="1"/>
    <col min="9" max="9" width="5.7109375" style="99" customWidth="1"/>
    <col min="10" max="10" width="11.421875" style="99" customWidth="1"/>
    <col min="11" max="11" width="2.57421875" style="99" customWidth="1"/>
    <col min="12" max="12" width="4.421875" style="101" customWidth="1"/>
    <col min="13" max="13" width="11.00390625" style="99" customWidth="1"/>
    <col min="14" max="16384" width="11.57421875" style="102" customWidth="1"/>
  </cols>
  <sheetData>
    <row r="1" ht="12.75" customHeight="1">
      <c r="D1" s="100"/>
    </row>
    <row r="2" spans="3:4" ht="24">
      <c r="C2" s="144" t="str">
        <f>MAESTROS!$A$1</f>
        <v>actualizado enero 2021</v>
      </c>
      <c r="D2" s="100"/>
    </row>
    <row r="3" spans="7:12" ht="12.75" customHeight="1">
      <c r="G3" s="103"/>
      <c r="H3" s="103"/>
      <c r="I3" s="103"/>
      <c r="J3" s="103"/>
      <c r="K3" s="103"/>
      <c r="L3" s="103"/>
    </row>
    <row r="4" spans="3:12" ht="18.75" customHeight="1">
      <c r="C4" s="216">
        <v>2021</v>
      </c>
      <c r="D4" s="216"/>
      <c r="E4" s="216"/>
      <c r="F4" s="216"/>
      <c r="G4" s="103"/>
      <c r="H4" s="103"/>
      <c r="I4" s="103"/>
      <c r="J4" s="103"/>
      <c r="K4" s="103"/>
      <c r="L4" s="103"/>
    </row>
    <row r="5" spans="3:6" ht="21" customHeight="1">
      <c r="C5" s="216"/>
      <c r="D5" s="216"/>
      <c r="E5" s="216"/>
      <c r="F5" s="216"/>
    </row>
    <row r="6" ht="15" customHeight="1"/>
    <row r="7" spans="2:12" ht="24.75" customHeight="1">
      <c r="B7" s="184" t="s">
        <v>40</v>
      </c>
      <c r="C7" s="184"/>
      <c r="D7" s="184"/>
      <c r="E7" s="184"/>
      <c r="F7" s="184"/>
      <c r="G7" s="184"/>
      <c r="H7" s="184"/>
      <c r="I7" s="184"/>
      <c r="J7" s="184"/>
      <c r="K7" s="184"/>
      <c r="L7" s="81"/>
    </row>
    <row r="10" spans="2:17" ht="13.5" customHeight="1">
      <c r="B10" s="201" t="s">
        <v>45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104"/>
    </row>
    <row r="11" spans="2:17" ht="12" thickBot="1">
      <c r="B11" s="105"/>
      <c r="C11" s="219"/>
      <c r="D11" s="219"/>
      <c r="E11" s="105"/>
      <c r="F11" s="105"/>
      <c r="G11" s="219"/>
      <c r="H11" s="219"/>
      <c r="I11" s="219"/>
      <c r="J11" s="219"/>
      <c r="K11" s="105"/>
      <c r="L11" s="105"/>
      <c r="M11" s="219"/>
      <c r="N11" s="219"/>
      <c r="O11" s="219"/>
      <c r="P11" s="219"/>
      <c r="Q11" s="105"/>
    </row>
    <row r="12" spans="2:17" ht="26.25" customHeight="1" thickBot="1">
      <c r="B12" s="185" t="s">
        <v>46</v>
      </c>
      <c r="C12" s="186"/>
      <c r="D12" s="187"/>
      <c r="E12" s="139"/>
      <c r="F12" s="106"/>
      <c r="G12" s="185" t="s">
        <v>47</v>
      </c>
      <c r="H12" s="186"/>
      <c r="I12" s="186"/>
      <c r="J12" s="187"/>
      <c r="K12" s="139"/>
      <c r="L12" s="106"/>
      <c r="M12" s="185" t="s">
        <v>48</v>
      </c>
      <c r="N12" s="186"/>
      <c r="O12" s="186"/>
      <c r="P12" s="187"/>
      <c r="Q12" s="104"/>
    </row>
    <row r="13" spans="2:17" ht="27" customHeight="1" thickBot="1">
      <c r="B13" s="107" t="s">
        <v>49</v>
      </c>
      <c r="C13" s="108" t="s">
        <v>50</v>
      </c>
      <c r="D13" s="150" t="s">
        <v>51</v>
      </c>
      <c r="E13" s="139"/>
      <c r="F13" s="105"/>
      <c r="G13" s="109" t="s">
        <v>49</v>
      </c>
      <c r="H13" s="217" t="s">
        <v>50</v>
      </c>
      <c r="I13" s="218"/>
      <c r="J13" s="150" t="s">
        <v>52</v>
      </c>
      <c r="K13" s="139"/>
      <c r="L13" s="105"/>
      <c r="M13" s="109" t="s">
        <v>49</v>
      </c>
      <c r="N13" s="217" t="s">
        <v>50</v>
      </c>
      <c r="O13" s="218"/>
      <c r="P13" s="110" t="s">
        <v>52</v>
      </c>
      <c r="Q13" s="104"/>
    </row>
    <row r="14" spans="2:17" ht="12.75" thickBot="1" thickTop="1">
      <c r="B14" s="215" t="s">
        <v>53</v>
      </c>
      <c r="C14" s="111" t="s">
        <v>54</v>
      </c>
      <c r="D14" s="146">
        <v>775.42</v>
      </c>
      <c r="E14" s="140"/>
      <c r="F14" s="105"/>
      <c r="G14" s="215" t="s">
        <v>53</v>
      </c>
      <c r="H14" s="203" t="s">
        <v>54</v>
      </c>
      <c r="I14" s="204"/>
      <c r="J14" s="146">
        <v>848.25</v>
      </c>
      <c r="K14" s="140"/>
      <c r="L14" s="105"/>
      <c r="M14" s="215" t="s">
        <v>53</v>
      </c>
      <c r="N14" s="203" t="s">
        <v>54</v>
      </c>
      <c r="O14" s="204"/>
      <c r="P14" s="112">
        <v>863.08</v>
      </c>
      <c r="Q14" s="104"/>
    </row>
    <row r="15" spans="2:17" ht="12" thickBot="1">
      <c r="B15" s="210"/>
      <c r="C15" s="111" t="s">
        <v>55</v>
      </c>
      <c r="D15" s="147">
        <v>731.05</v>
      </c>
      <c r="E15" s="140"/>
      <c r="F15" s="105"/>
      <c r="G15" s="210"/>
      <c r="H15" s="206" t="s">
        <v>55</v>
      </c>
      <c r="I15" s="207"/>
      <c r="J15" s="147">
        <v>803.88</v>
      </c>
      <c r="K15" s="140"/>
      <c r="L15" s="105"/>
      <c r="M15" s="210"/>
      <c r="N15" s="206" t="s">
        <v>55</v>
      </c>
      <c r="O15" s="207"/>
      <c r="P15" s="111">
        <v>776.13</v>
      </c>
      <c r="Q15" s="104"/>
    </row>
    <row r="16" spans="2:17" ht="12" thickBot="1">
      <c r="B16" s="210"/>
      <c r="C16" s="111" t="s">
        <v>56</v>
      </c>
      <c r="D16" s="147">
        <v>602.36</v>
      </c>
      <c r="E16" s="140"/>
      <c r="F16" s="105"/>
      <c r="G16" s="210"/>
      <c r="H16" s="206" t="s">
        <v>56</v>
      </c>
      <c r="I16" s="207"/>
      <c r="J16" s="147">
        <v>675.15</v>
      </c>
      <c r="K16" s="140"/>
      <c r="L16" s="105"/>
      <c r="M16" s="210"/>
      <c r="N16" s="206" t="s">
        <v>56</v>
      </c>
      <c r="O16" s="207"/>
      <c r="P16" s="111">
        <v>731.3</v>
      </c>
      <c r="Q16" s="104"/>
    </row>
    <row r="17" spans="2:17" ht="12" thickBot="1">
      <c r="B17" s="210"/>
      <c r="C17" s="111" t="s">
        <v>57</v>
      </c>
      <c r="D17" s="147">
        <v>493.2</v>
      </c>
      <c r="E17" s="140"/>
      <c r="F17" s="105"/>
      <c r="G17" s="210"/>
      <c r="H17" s="206" t="s">
        <v>57</v>
      </c>
      <c r="I17" s="207"/>
      <c r="J17" s="147">
        <v>566.02</v>
      </c>
      <c r="K17" s="140"/>
      <c r="L17" s="105"/>
      <c r="M17" s="213"/>
      <c r="N17" s="197" t="s">
        <v>57</v>
      </c>
      <c r="O17" s="198"/>
      <c r="P17" s="113">
        <v>691.61</v>
      </c>
      <c r="Q17" s="104"/>
    </row>
    <row r="18" spans="2:17" ht="12.75" thickBot="1" thickTop="1">
      <c r="B18" s="210"/>
      <c r="C18" s="111" t="s">
        <v>58</v>
      </c>
      <c r="D18" s="147">
        <v>394.18</v>
      </c>
      <c r="E18" s="140"/>
      <c r="F18" s="105"/>
      <c r="G18" s="210"/>
      <c r="H18" s="206" t="s">
        <v>58</v>
      </c>
      <c r="I18" s="207"/>
      <c r="J18" s="147">
        <v>467.01</v>
      </c>
      <c r="K18" s="140"/>
      <c r="L18" s="105"/>
      <c r="M18" s="214" t="s">
        <v>59</v>
      </c>
      <c r="N18" s="203" t="s">
        <v>54</v>
      </c>
      <c r="O18" s="204"/>
      <c r="P18" s="111">
        <v>656.4</v>
      </c>
      <c r="Q18" s="104"/>
    </row>
    <row r="19" spans="2:17" ht="12" thickBot="1">
      <c r="B19" s="213"/>
      <c r="C19" s="113" t="s">
        <v>60</v>
      </c>
      <c r="D19" s="145">
        <v>291.74</v>
      </c>
      <c r="E19" s="140"/>
      <c r="F19" s="105"/>
      <c r="G19" s="213"/>
      <c r="H19" s="197" t="s">
        <v>60</v>
      </c>
      <c r="I19" s="198"/>
      <c r="J19" s="145">
        <v>364.56</v>
      </c>
      <c r="K19" s="140"/>
      <c r="L19" s="105"/>
      <c r="M19" s="210"/>
      <c r="N19" s="206" t="s">
        <v>55</v>
      </c>
      <c r="O19" s="207"/>
      <c r="P19" s="111">
        <v>601.63</v>
      </c>
      <c r="Q19" s="104"/>
    </row>
    <row r="20" spans="2:17" ht="12.75" thickBot="1" thickTop="1">
      <c r="B20" s="214" t="s">
        <v>59</v>
      </c>
      <c r="C20" s="111" t="s">
        <v>54</v>
      </c>
      <c r="D20" s="146">
        <v>532.05</v>
      </c>
      <c r="E20" s="140"/>
      <c r="F20" s="105"/>
      <c r="G20" s="214" t="s">
        <v>59</v>
      </c>
      <c r="H20" s="203" t="s">
        <v>54</v>
      </c>
      <c r="I20" s="204"/>
      <c r="J20" s="146">
        <v>604.88</v>
      </c>
      <c r="K20" s="140"/>
      <c r="L20" s="105"/>
      <c r="M20" s="210"/>
      <c r="N20" s="206" t="s">
        <v>56</v>
      </c>
      <c r="O20" s="207"/>
      <c r="P20" s="111">
        <v>557.61</v>
      </c>
      <c r="Q20" s="104"/>
    </row>
    <row r="21" spans="2:17" ht="12" thickBot="1">
      <c r="B21" s="210"/>
      <c r="C21" s="111" t="s">
        <v>55</v>
      </c>
      <c r="D21" s="147">
        <v>488.72</v>
      </c>
      <c r="E21" s="140"/>
      <c r="F21" s="105"/>
      <c r="G21" s="210"/>
      <c r="H21" s="206" t="s">
        <v>55</v>
      </c>
      <c r="I21" s="207"/>
      <c r="J21" s="147">
        <v>561.55</v>
      </c>
      <c r="K21" s="140"/>
      <c r="L21" s="105"/>
      <c r="M21" s="211"/>
      <c r="N21" s="197" t="s">
        <v>57</v>
      </c>
      <c r="O21" s="198"/>
      <c r="P21" s="114">
        <v>524.65</v>
      </c>
      <c r="Q21" s="104"/>
    </row>
    <row r="22" spans="2:17" ht="12.75" thickBot="1" thickTop="1">
      <c r="B22" s="210"/>
      <c r="C22" s="111" t="s">
        <v>56</v>
      </c>
      <c r="D22" s="147">
        <v>445.46</v>
      </c>
      <c r="E22" s="140"/>
      <c r="F22" s="105"/>
      <c r="G22" s="210"/>
      <c r="H22" s="206" t="s">
        <v>56</v>
      </c>
      <c r="I22" s="207"/>
      <c r="J22" s="147">
        <v>518.29</v>
      </c>
      <c r="K22" s="140"/>
      <c r="L22" s="105"/>
      <c r="M22" s="209" t="s">
        <v>61</v>
      </c>
      <c r="N22" s="203" t="s">
        <v>54</v>
      </c>
      <c r="O22" s="204"/>
      <c r="P22" s="112" t="s">
        <v>62</v>
      </c>
      <c r="Q22" s="104"/>
    </row>
    <row r="23" spans="2:17" ht="12" thickBot="1">
      <c r="B23" s="210"/>
      <c r="C23" s="111" t="s">
        <v>57</v>
      </c>
      <c r="D23" s="147">
        <v>382.67</v>
      </c>
      <c r="E23" s="140"/>
      <c r="F23" s="105"/>
      <c r="G23" s="210"/>
      <c r="H23" s="206" t="s">
        <v>57</v>
      </c>
      <c r="I23" s="207"/>
      <c r="J23" s="147">
        <v>455.49</v>
      </c>
      <c r="K23" s="140"/>
      <c r="L23" s="105"/>
      <c r="M23" s="210"/>
      <c r="N23" s="206" t="s">
        <v>55</v>
      </c>
      <c r="O23" s="207"/>
      <c r="P23" s="111">
        <v>601.63</v>
      </c>
      <c r="Q23" s="104"/>
    </row>
    <row r="24" spans="2:17" ht="12" thickBot="1">
      <c r="B24" s="211"/>
      <c r="C24" s="114" t="s">
        <v>58</v>
      </c>
      <c r="D24" s="145">
        <v>333.05</v>
      </c>
      <c r="E24" s="140"/>
      <c r="F24" s="105"/>
      <c r="G24" s="211"/>
      <c r="H24" s="197" t="s">
        <v>58</v>
      </c>
      <c r="I24" s="198"/>
      <c r="J24" s="145">
        <v>405.87</v>
      </c>
      <c r="K24" s="140"/>
      <c r="L24" s="105"/>
      <c r="M24" s="210"/>
      <c r="N24" s="206" t="s">
        <v>56</v>
      </c>
      <c r="O24" s="207"/>
      <c r="P24" s="111">
        <v>557.61</v>
      </c>
      <c r="Q24" s="104"/>
    </row>
    <row r="25" spans="2:17" ht="12.75" thickBot="1" thickTop="1">
      <c r="B25" s="209" t="s">
        <v>61</v>
      </c>
      <c r="C25" s="112" t="s">
        <v>54</v>
      </c>
      <c r="D25" s="146">
        <v>532.05</v>
      </c>
      <c r="E25" s="140"/>
      <c r="F25" s="105"/>
      <c r="G25" s="209" t="s">
        <v>61</v>
      </c>
      <c r="H25" s="203" t="s">
        <v>54</v>
      </c>
      <c r="I25" s="204"/>
      <c r="J25" s="146">
        <v>604.88</v>
      </c>
      <c r="K25" s="140"/>
      <c r="L25" s="105"/>
      <c r="M25" s="213"/>
      <c r="N25" s="197" t="s">
        <v>57</v>
      </c>
      <c r="O25" s="198"/>
      <c r="P25" s="113">
        <v>524.65</v>
      </c>
      <c r="Q25" s="104"/>
    </row>
    <row r="26" spans="2:17" ht="12.75" thickBot="1" thickTop="1">
      <c r="B26" s="210"/>
      <c r="C26" s="111" t="s">
        <v>55</v>
      </c>
      <c r="D26" s="147">
        <v>488.72</v>
      </c>
      <c r="E26" s="140"/>
      <c r="F26" s="105"/>
      <c r="G26" s="210"/>
      <c r="H26" s="206" t="s">
        <v>55</v>
      </c>
      <c r="I26" s="207"/>
      <c r="J26" s="147">
        <v>561.55</v>
      </c>
      <c r="K26" s="140"/>
      <c r="L26" s="105"/>
      <c r="M26" s="105"/>
      <c r="N26" s="205"/>
      <c r="O26" s="205"/>
      <c r="P26" s="105"/>
      <c r="Q26" s="104"/>
    </row>
    <row r="27" spans="2:17" ht="12" thickBot="1">
      <c r="B27" s="210"/>
      <c r="C27" s="111" t="s">
        <v>56</v>
      </c>
      <c r="D27" s="147">
        <v>445.46</v>
      </c>
      <c r="E27" s="140"/>
      <c r="F27" s="105"/>
      <c r="G27" s="210"/>
      <c r="H27" s="206" t="s">
        <v>56</v>
      </c>
      <c r="I27" s="207"/>
      <c r="J27" s="147">
        <v>518.29</v>
      </c>
      <c r="K27" s="140"/>
      <c r="L27" s="105"/>
      <c r="M27" s="105"/>
      <c r="N27" s="208"/>
      <c r="O27" s="208"/>
      <c r="P27" s="105"/>
      <c r="Q27" s="104"/>
    </row>
    <row r="28" spans="2:17" ht="12" thickBot="1">
      <c r="B28" s="210"/>
      <c r="C28" s="111" t="s">
        <v>57</v>
      </c>
      <c r="D28" s="147">
        <v>382.67</v>
      </c>
      <c r="E28" s="140"/>
      <c r="F28" s="105"/>
      <c r="G28" s="210"/>
      <c r="H28" s="206" t="s">
        <v>57</v>
      </c>
      <c r="I28" s="207"/>
      <c r="J28" s="147">
        <v>455.49</v>
      </c>
      <c r="K28" s="140"/>
      <c r="L28" s="105"/>
      <c r="M28" s="212"/>
      <c r="N28" s="212"/>
      <c r="O28" s="212"/>
      <c r="P28" s="212"/>
      <c r="Q28" s="104"/>
    </row>
    <row r="29" spans="2:17" ht="12" thickBot="1">
      <c r="B29" s="211"/>
      <c r="C29" s="111" t="s">
        <v>58</v>
      </c>
      <c r="D29" s="147">
        <v>333.05</v>
      </c>
      <c r="E29" s="140"/>
      <c r="F29" s="105"/>
      <c r="G29" s="211"/>
      <c r="H29" s="206" t="s">
        <v>58</v>
      </c>
      <c r="I29" s="207"/>
      <c r="J29" s="147">
        <v>405.87</v>
      </c>
      <c r="K29" s="140"/>
      <c r="L29" s="105"/>
      <c r="M29" s="212"/>
      <c r="N29" s="212"/>
      <c r="O29" s="212"/>
      <c r="P29" s="212"/>
      <c r="Q29" s="104"/>
    </row>
    <row r="31" spans="2:8" ht="12">
      <c r="B31" s="201" t="s">
        <v>63</v>
      </c>
      <c r="C31" s="201"/>
      <c r="D31" s="201"/>
      <c r="E31" s="201"/>
      <c r="F31" s="201"/>
      <c r="G31" s="201"/>
      <c r="H31" s="105"/>
    </row>
    <row r="32" spans="2:8" ht="12" thickBot="1">
      <c r="B32" s="202"/>
      <c r="C32" s="202"/>
      <c r="D32" s="202"/>
      <c r="E32" s="202"/>
      <c r="F32" s="202"/>
      <c r="G32" s="202"/>
      <c r="H32" s="115"/>
    </row>
    <row r="33" spans="2:8" ht="31.5" customHeight="1" thickBot="1">
      <c r="B33" s="185" t="s">
        <v>64</v>
      </c>
      <c r="C33" s="187"/>
      <c r="D33" s="105"/>
      <c r="E33" s="185" t="s">
        <v>48</v>
      </c>
      <c r="F33" s="186"/>
      <c r="G33" s="187"/>
      <c r="H33" s="105"/>
    </row>
    <row r="34" spans="2:8" ht="12" thickBot="1">
      <c r="B34" s="116" t="s">
        <v>65</v>
      </c>
      <c r="C34" s="113" t="s">
        <v>66</v>
      </c>
      <c r="D34" s="105"/>
      <c r="E34" s="116" t="s">
        <v>65</v>
      </c>
      <c r="F34" s="197" t="s">
        <v>67</v>
      </c>
      <c r="G34" s="198"/>
      <c r="H34" s="105"/>
    </row>
    <row r="35" spans="2:8" ht="12.75" thickBot="1" thickTop="1">
      <c r="B35" s="117" t="s">
        <v>54</v>
      </c>
      <c r="C35" s="111" t="s">
        <v>68</v>
      </c>
      <c r="D35" s="105"/>
      <c r="E35" s="117" t="s">
        <v>54</v>
      </c>
      <c r="F35" s="203" t="s">
        <v>69</v>
      </c>
      <c r="G35" s="204"/>
      <c r="H35" s="105"/>
    </row>
    <row r="36" spans="2:8" ht="12" thickBot="1">
      <c r="B36" s="117" t="s">
        <v>55</v>
      </c>
      <c r="C36" s="111" t="s">
        <v>70</v>
      </c>
      <c r="D36" s="105"/>
      <c r="E36" s="117" t="s">
        <v>55</v>
      </c>
      <c r="F36" s="206" t="s">
        <v>71</v>
      </c>
      <c r="G36" s="207"/>
      <c r="H36" s="105"/>
    </row>
    <row r="37" spans="2:8" ht="12" thickBot="1">
      <c r="B37" s="117" t="s">
        <v>56</v>
      </c>
      <c r="C37" s="111" t="s">
        <v>72</v>
      </c>
      <c r="D37" s="105"/>
      <c r="E37" s="117" t="s">
        <v>56</v>
      </c>
      <c r="F37" s="206" t="s">
        <v>73</v>
      </c>
      <c r="G37" s="207"/>
      <c r="H37" s="105"/>
    </row>
    <row r="38" spans="2:8" ht="12" thickBot="1">
      <c r="B38" s="117" t="s">
        <v>57</v>
      </c>
      <c r="C38" s="111" t="s">
        <v>74</v>
      </c>
      <c r="D38" s="105"/>
      <c r="E38" s="117" t="s">
        <v>57</v>
      </c>
      <c r="F38" s="206" t="s">
        <v>75</v>
      </c>
      <c r="G38" s="207"/>
      <c r="H38" s="105"/>
    </row>
    <row r="39" spans="2:8" ht="12" thickBot="1">
      <c r="B39" s="117" t="s">
        <v>58</v>
      </c>
      <c r="C39" s="111" t="s">
        <v>76</v>
      </c>
      <c r="D39" s="105"/>
      <c r="E39" s="105"/>
      <c r="F39" s="105"/>
      <c r="G39" s="105"/>
      <c r="H39" s="105"/>
    </row>
    <row r="40" spans="2:8" ht="12" thickBot="1">
      <c r="B40" s="117" t="s">
        <v>60</v>
      </c>
      <c r="C40" s="111" t="s">
        <v>77</v>
      </c>
      <c r="D40" s="105"/>
      <c r="E40" s="105"/>
      <c r="F40" s="105"/>
      <c r="G40" s="105"/>
      <c r="H40" s="105"/>
    </row>
    <row r="41" ht="12" thickBot="1"/>
    <row r="42" spans="2:6" ht="35.25" customHeight="1" thickBot="1">
      <c r="B42" s="190" t="s">
        <v>78</v>
      </c>
      <c r="C42" s="191"/>
      <c r="D42" s="118"/>
      <c r="E42" s="118"/>
      <c r="F42" s="104"/>
    </row>
    <row r="43" spans="2:6" ht="12" thickBot="1">
      <c r="B43" s="116" t="s">
        <v>79</v>
      </c>
      <c r="C43" s="145" t="s">
        <v>80</v>
      </c>
      <c r="D43" s="140"/>
      <c r="E43" s="193"/>
      <c r="F43" s="194"/>
    </row>
    <row r="44" spans="2:6" ht="24.75" thickBot="1" thickTop="1">
      <c r="B44" s="119" t="s">
        <v>81</v>
      </c>
      <c r="C44" s="146">
        <v>691.61</v>
      </c>
      <c r="D44" s="140"/>
      <c r="E44" s="193"/>
      <c r="F44" s="194"/>
    </row>
    <row r="45" spans="2:6" ht="24" thickBot="1">
      <c r="B45" s="119" t="s">
        <v>82</v>
      </c>
      <c r="C45" s="147">
        <v>656.4</v>
      </c>
      <c r="D45" s="140"/>
      <c r="E45" s="193"/>
      <c r="F45" s="194"/>
    </row>
    <row r="46" spans="2:6" ht="12" thickBot="1">
      <c r="B46" s="119" t="s">
        <v>83</v>
      </c>
      <c r="C46" s="147">
        <v>72.87</v>
      </c>
      <c r="D46" s="140"/>
      <c r="E46" s="193"/>
      <c r="F46" s="194"/>
    </row>
    <row r="47" spans="2:6" ht="12" thickBot="1">
      <c r="B47" s="119" t="s">
        <v>84</v>
      </c>
      <c r="C47" s="147">
        <v>72.87</v>
      </c>
      <c r="D47" s="140"/>
      <c r="E47" s="193"/>
      <c r="F47" s="194"/>
    </row>
    <row r="48" spans="2:6" ht="24" thickBot="1">
      <c r="B48" s="119" t="s">
        <v>85</v>
      </c>
      <c r="C48" s="147">
        <v>273.59</v>
      </c>
      <c r="D48" s="140"/>
      <c r="E48" s="193"/>
      <c r="F48" s="194"/>
    </row>
    <row r="49" spans="2:6" ht="24" thickBot="1">
      <c r="B49" s="119" t="s">
        <v>86</v>
      </c>
      <c r="C49" s="147">
        <v>352.84</v>
      </c>
      <c r="D49" s="140"/>
      <c r="E49" s="193"/>
      <c r="F49" s="194"/>
    </row>
    <row r="50" spans="2:6" ht="12" thickBot="1">
      <c r="B50" s="119" t="s">
        <v>87</v>
      </c>
      <c r="C50" s="147">
        <v>492.01</v>
      </c>
      <c r="D50" s="140"/>
      <c r="E50" s="193"/>
      <c r="F50" s="194"/>
    </row>
    <row r="51" spans="2:6" ht="12" thickBot="1">
      <c r="B51" s="119" t="s">
        <v>88</v>
      </c>
      <c r="C51" s="147">
        <v>273.59</v>
      </c>
      <c r="D51" s="140"/>
      <c r="E51" s="193"/>
      <c r="F51" s="194"/>
    </row>
    <row r="52" spans="2:6" ht="24" thickBot="1">
      <c r="B52" s="119" t="s">
        <v>89</v>
      </c>
      <c r="C52" s="147">
        <v>492.01</v>
      </c>
      <c r="D52" s="140"/>
      <c r="E52" s="193"/>
      <c r="F52" s="194"/>
    </row>
    <row r="53" spans="2:6" ht="12" thickBot="1">
      <c r="B53" s="119" t="s">
        <v>90</v>
      </c>
      <c r="C53" s="147">
        <v>273.59</v>
      </c>
      <c r="D53" s="140"/>
      <c r="E53" s="193"/>
      <c r="F53" s="194"/>
    </row>
    <row r="54" spans="2:6" ht="12" thickBot="1">
      <c r="B54" s="119" t="s">
        <v>91</v>
      </c>
      <c r="C54" s="147">
        <v>72.87</v>
      </c>
      <c r="D54" s="140"/>
      <c r="E54" s="193"/>
      <c r="F54" s="194"/>
    </row>
    <row r="55" spans="2:6" ht="12" thickBot="1">
      <c r="B55" s="119" t="s">
        <v>92</v>
      </c>
      <c r="C55" s="147">
        <v>72.87</v>
      </c>
      <c r="D55" s="140"/>
      <c r="E55" s="193"/>
      <c r="F55" s="194"/>
    </row>
    <row r="56" spans="2:6" ht="24" thickBot="1">
      <c r="B56" s="119" t="s">
        <v>93</v>
      </c>
      <c r="C56" s="147">
        <v>161.69</v>
      </c>
      <c r="D56" s="140"/>
      <c r="E56" s="193"/>
      <c r="F56" s="194"/>
    </row>
    <row r="57" spans="2:6" ht="12" thickBot="1">
      <c r="B57" s="119" t="s">
        <v>94</v>
      </c>
      <c r="C57" s="147">
        <v>105.29</v>
      </c>
      <c r="D57" s="140"/>
      <c r="E57" s="193"/>
      <c r="F57" s="194"/>
    </row>
    <row r="58" spans="2:6" ht="12" thickBot="1">
      <c r="B58" s="119" t="s">
        <v>95</v>
      </c>
      <c r="C58" s="147">
        <v>125.62</v>
      </c>
      <c r="D58" s="140"/>
      <c r="E58" s="193"/>
      <c r="F58" s="194"/>
    </row>
    <row r="59" spans="2:6" ht="12" thickBot="1">
      <c r="B59" s="119" t="s">
        <v>96</v>
      </c>
      <c r="C59" s="147">
        <v>105.29</v>
      </c>
      <c r="D59" s="140"/>
      <c r="E59" s="193"/>
      <c r="F59" s="194"/>
    </row>
    <row r="60" spans="2:6" ht="24" thickBot="1">
      <c r="B60" s="119" t="s">
        <v>97</v>
      </c>
      <c r="C60" s="147">
        <v>237.18</v>
      </c>
      <c r="D60" s="140"/>
      <c r="E60" s="193"/>
      <c r="F60" s="194"/>
    </row>
    <row r="61" spans="2:6" ht="24" thickBot="1">
      <c r="B61" s="119" t="s">
        <v>41</v>
      </c>
      <c r="C61" s="147">
        <v>237.18</v>
      </c>
      <c r="D61" s="140"/>
      <c r="E61" s="193"/>
      <c r="F61" s="194"/>
    </row>
    <row r="62" spans="2:6" ht="12" thickBot="1">
      <c r="B62" s="119" t="s">
        <v>98</v>
      </c>
      <c r="C62" s="147">
        <v>600.09</v>
      </c>
      <c r="D62" s="140"/>
      <c r="E62" s="193"/>
      <c r="F62" s="194"/>
    </row>
    <row r="63" spans="2:6" ht="12" thickBot="1">
      <c r="B63" s="119" t="s">
        <v>99</v>
      </c>
      <c r="C63" s="147">
        <v>374.04</v>
      </c>
      <c r="D63" s="140"/>
      <c r="E63" s="193"/>
      <c r="F63" s="194"/>
    </row>
    <row r="64" spans="2:6" ht="41.25" customHeight="1" thickBot="1">
      <c r="B64" s="188" t="s">
        <v>100</v>
      </c>
      <c r="C64" s="189"/>
      <c r="D64" s="142"/>
      <c r="E64" s="120"/>
      <c r="F64" s="123"/>
    </row>
    <row r="65" spans="2:6" ht="23.25" customHeight="1" thickBot="1">
      <c r="B65" s="121"/>
      <c r="C65" s="122"/>
      <c r="D65" s="141"/>
      <c r="E65" s="120"/>
      <c r="F65" s="123"/>
    </row>
    <row r="66" spans="2:6" ht="13.5" customHeight="1" thickBot="1">
      <c r="B66" s="190" t="s">
        <v>101</v>
      </c>
      <c r="C66" s="192"/>
      <c r="D66" s="191"/>
      <c r="E66" s="118"/>
      <c r="F66" s="118"/>
    </row>
    <row r="67" spans="2:6" ht="12" thickBot="1">
      <c r="B67" s="197" t="s">
        <v>79</v>
      </c>
      <c r="C67" s="198"/>
      <c r="D67" s="145" t="s">
        <v>80</v>
      </c>
      <c r="E67" s="140"/>
      <c r="F67" s="140"/>
    </row>
    <row r="68" spans="2:6" ht="12.75" thickBot="1" thickTop="1">
      <c r="B68" s="199" t="s">
        <v>102</v>
      </c>
      <c r="C68" s="200"/>
      <c r="D68" s="148">
        <v>1520.31</v>
      </c>
      <c r="E68" s="143"/>
      <c r="F68" s="143"/>
    </row>
    <row r="69" spans="2:6" ht="12" thickBot="1">
      <c r="B69" s="195" t="s">
        <v>103</v>
      </c>
      <c r="C69" s="196"/>
      <c r="D69" s="149">
        <v>1362.02</v>
      </c>
      <c r="E69" s="143"/>
      <c r="F69" s="143"/>
    </row>
    <row r="70" spans="2:6" ht="12" thickBot="1">
      <c r="B70" s="195" t="s">
        <v>104</v>
      </c>
      <c r="C70" s="196"/>
      <c r="D70" s="149">
        <v>1106.75</v>
      </c>
      <c r="E70" s="143"/>
      <c r="F70" s="143"/>
    </row>
    <row r="71" spans="2:6" ht="12" thickBot="1">
      <c r="B71" s="195" t="s">
        <v>105</v>
      </c>
      <c r="C71" s="196"/>
      <c r="D71" s="147">
        <v>950.62</v>
      </c>
      <c r="E71" s="140"/>
      <c r="F71" s="140"/>
    </row>
    <row r="77" ht="20.25" customHeight="1"/>
    <row r="82" ht="20.25" customHeight="1"/>
    <row r="88" ht="20.25" customHeight="1"/>
    <row r="93" ht="20.25" customHeight="1"/>
  </sheetData>
  <sheetProtection password="CDC4" sheet="1" formatCells="0" formatColumns="0" formatRows="0"/>
  <mergeCells count="91">
    <mergeCell ref="C4:F5"/>
    <mergeCell ref="M12:P12"/>
    <mergeCell ref="H13:I13"/>
    <mergeCell ref="N13:O13"/>
    <mergeCell ref="B10:P10"/>
    <mergeCell ref="C11:D11"/>
    <mergeCell ref="G11:H11"/>
    <mergeCell ref="I11:J11"/>
    <mergeCell ref="M11:N11"/>
    <mergeCell ref="O11:P11"/>
    <mergeCell ref="N14:O14"/>
    <mergeCell ref="H15:I15"/>
    <mergeCell ref="N15:O15"/>
    <mergeCell ref="H16:I16"/>
    <mergeCell ref="N16:O16"/>
    <mergeCell ref="B14:B19"/>
    <mergeCell ref="G14:G19"/>
    <mergeCell ref="H14:I14"/>
    <mergeCell ref="M14:M17"/>
    <mergeCell ref="H17:I17"/>
    <mergeCell ref="N21:O21"/>
    <mergeCell ref="N17:O17"/>
    <mergeCell ref="H18:I18"/>
    <mergeCell ref="M18:M21"/>
    <mergeCell ref="N18:O18"/>
    <mergeCell ref="H19:I19"/>
    <mergeCell ref="N19:O19"/>
    <mergeCell ref="H22:I22"/>
    <mergeCell ref="M22:M25"/>
    <mergeCell ref="N22:O22"/>
    <mergeCell ref="H23:I23"/>
    <mergeCell ref="N23:O23"/>
    <mergeCell ref="B20:B24"/>
    <mergeCell ref="G20:G24"/>
    <mergeCell ref="H20:I20"/>
    <mergeCell ref="N20:O20"/>
    <mergeCell ref="H21:I21"/>
    <mergeCell ref="H24:I24"/>
    <mergeCell ref="N24:O24"/>
    <mergeCell ref="B25:B29"/>
    <mergeCell ref="G25:G29"/>
    <mergeCell ref="H25:I25"/>
    <mergeCell ref="N25:O25"/>
    <mergeCell ref="H28:I28"/>
    <mergeCell ref="M28:P29"/>
    <mergeCell ref="H29:I29"/>
    <mergeCell ref="H26:I26"/>
    <mergeCell ref="N26:O26"/>
    <mergeCell ref="H27:I27"/>
    <mergeCell ref="N27:O27"/>
    <mergeCell ref="F36:G36"/>
    <mergeCell ref="F37:G37"/>
    <mergeCell ref="F38:G38"/>
    <mergeCell ref="E43:F43"/>
    <mergeCell ref="B31:G31"/>
    <mergeCell ref="B32:G32"/>
    <mergeCell ref="B33:C33"/>
    <mergeCell ref="E33:G33"/>
    <mergeCell ref="F34:G34"/>
    <mergeCell ref="F35:G35"/>
    <mergeCell ref="E47:F47"/>
    <mergeCell ref="E48:F48"/>
    <mergeCell ref="E49:F49"/>
    <mergeCell ref="E44:F44"/>
    <mergeCell ref="E45:F45"/>
    <mergeCell ref="E46:F46"/>
    <mergeCell ref="E57:F57"/>
    <mergeCell ref="E58:F58"/>
    <mergeCell ref="E53:F53"/>
    <mergeCell ref="E54:F54"/>
    <mergeCell ref="E55:F55"/>
    <mergeCell ref="E50:F50"/>
    <mergeCell ref="E51:F51"/>
    <mergeCell ref="E52:F52"/>
    <mergeCell ref="B70:C70"/>
    <mergeCell ref="B71:C71"/>
    <mergeCell ref="B67:C67"/>
    <mergeCell ref="B68:C68"/>
    <mergeCell ref="B69:C69"/>
    <mergeCell ref="E62:F62"/>
    <mergeCell ref="E63:F63"/>
    <mergeCell ref="B7:K7"/>
    <mergeCell ref="B12:D12"/>
    <mergeCell ref="G12:J12"/>
    <mergeCell ref="B64:C64"/>
    <mergeCell ref="B42:C42"/>
    <mergeCell ref="B66:D66"/>
    <mergeCell ref="E59:F59"/>
    <mergeCell ref="E60:F60"/>
    <mergeCell ref="E61:F61"/>
    <mergeCell ref="E56:F56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52"/>
  <sheetViews>
    <sheetView zoomScale="130" zoomScaleNormal="130" zoomScalePageLayoutView="0" workbookViewId="0" topLeftCell="A1">
      <selection activeCell="B6" sqref="B6:C6"/>
    </sheetView>
  </sheetViews>
  <sheetFormatPr defaultColWidth="11.421875" defaultRowHeight="12.75"/>
  <cols>
    <col min="1" max="1" width="11.57421875" style="99" customWidth="1"/>
    <col min="2" max="2" width="34.57421875" style="99" customWidth="1"/>
    <col min="3" max="3" width="37.7109375" style="99" customWidth="1"/>
    <col min="4" max="16384" width="11.57421875" style="99" customWidth="1"/>
  </cols>
  <sheetData>
    <row r="1" ht="12">
      <c r="C1" s="99" t="str">
        <f>MAESTROS!$A$1</f>
        <v>actualizado enero 2021</v>
      </c>
    </row>
    <row r="2" ht="12"/>
    <row r="3" ht="12"/>
    <row r="4" ht="12"/>
    <row r="5" ht="12"/>
    <row r="6" spans="2:4" ht="14.25" customHeight="1">
      <c r="B6" s="220" t="s">
        <v>106</v>
      </c>
      <c r="C6" s="220"/>
      <c r="D6" s="134"/>
    </row>
    <row r="7" ht="12.75" thickBot="1">
      <c r="B7" s="135"/>
    </row>
    <row r="8" spans="2:4" ht="30" customHeight="1" thickBot="1">
      <c r="B8" s="190" t="s">
        <v>107</v>
      </c>
      <c r="C8" s="191"/>
      <c r="D8" s="118"/>
    </row>
    <row r="9" spans="2:4" ht="12" thickBot="1">
      <c r="B9" s="116" t="s">
        <v>108</v>
      </c>
      <c r="C9" s="113" t="s">
        <v>109</v>
      </c>
      <c r="D9" s="104"/>
    </row>
    <row r="10" spans="2:4" ht="12.75" thickBot="1" thickTop="1">
      <c r="B10" s="119" t="s">
        <v>110</v>
      </c>
      <c r="C10" s="111" t="s">
        <v>111</v>
      </c>
      <c r="D10" s="104"/>
    </row>
    <row r="11" spans="2:4" ht="12" thickBot="1">
      <c r="B11" s="119" t="s">
        <v>112</v>
      </c>
      <c r="C11" s="111" t="s">
        <v>113</v>
      </c>
      <c r="D11" s="104"/>
    </row>
    <row r="12" ht="12" thickBot="1">
      <c r="B12" s="135"/>
    </row>
    <row r="13" spans="2:4" ht="27" customHeight="1" thickBot="1">
      <c r="B13" s="190" t="s">
        <v>114</v>
      </c>
      <c r="C13" s="191"/>
      <c r="D13" s="118"/>
    </row>
    <row r="14" spans="2:4" ht="12" thickBot="1">
      <c r="B14" s="116" t="s">
        <v>108</v>
      </c>
      <c r="C14" s="113" t="s">
        <v>109</v>
      </c>
      <c r="D14" s="104"/>
    </row>
    <row r="15" spans="2:4" ht="12.75" thickBot="1" thickTop="1">
      <c r="B15" s="119" t="s">
        <v>110</v>
      </c>
      <c r="C15" s="111" t="s">
        <v>115</v>
      </c>
      <c r="D15" s="104"/>
    </row>
    <row r="16" spans="2:4" ht="12" thickBot="1">
      <c r="B16" s="119" t="s">
        <v>112</v>
      </c>
      <c r="C16" s="111" t="s">
        <v>116</v>
      </c>
      <c r="D16" s="104"/>
    </row>
    <row r="17" spans="2:4" ht="12" thickBot="1">
      <c r="B17" s="119" t="s">
        <v>117</v>
      </c>
      <c r="C17" s="111" t="s">
        <v>118</v>
      </c>
      <c r="D17" s="104"/>
    </row>
    <row r="18" ht="12" thickBot="1">
      <c r="B18" s="135"/>
    </row>
    <row r="19" spans="2:4" ht="27" customHeight="1" thickBot="1">
      <c r="B19" s="190" t="s">
        <v>119</v>
      </c>
      <c r="C19" s="191"/>
      <c r="D19" s="118"/>
    </row>
    <row r="20" spans="2:4" ht="12" thickBot="1">
      <c r="B20" s="116" t="s">
        <v>108</v>
      </c>
      <c r="C20" s="113" t="s">
        <v>109</v>
      </c>
      <c r="D20" s="104"/>
    </row>
    <row r="21" spans="2:4" ht="12.75" thickBot="1" thickTop="1">
      <c r="B21" s="119" t="s">
        <v>120</v>
      </c>
      <c r="C21" s="111" t="s">
        <v>121</v>
      </c>
      <c r="D21" s="104"/>
    </row>
    <row r="22" spans="2:4" ht="12" thickBot="1">
      <c r="B22" s="119" t="s">
        <v>122</v>
      </c>
      <c r="C22" s="111" t="s">
        <v>123</v>
      </c>
      <c r="D22" s="104"/>
    </row>
    <row r="23" ht="12" thickBot="1">
      <c r="B23" s="135"/>
    </row>
    <row r="24" spans="2:4" ht="28.5" customHeight="1" thickBot="1">
      <c r="B24" s="190" t="s">
        <v>124</v>
      </c>
      <c r="C24" s="191"/>
      <c r="D24" s="118"/>
    </row>
    <row r="25" spans="2:4" ht="12" thickBot="1">
      <c r="B25" s="116" t="s">
        <v>108</v>
      </c>
      <c r="C25" s="113" t="s">
        <v>109</v>
      </c>
      <c r="D25" s="104"/>
    </row>
    <row r="26" spans="2:4" ht="12.75" thickBot="1" thickTop="1">
      <c r="B26" s="119" t="s">
        <v>120</v>
      </c>
      <c r="C26" s="111" t="s">
        <v>125</v>
      </c>
      <c r="D26" s="104"/>
    </row>
    <row r="27" spans="2:4" ht="12" thickBot="1">
      <c r="B27" s="119" t="s">
        <v>122</v>
      </c>
      <c r="C27" s="111" t="s">
        <v>126</v>
      </c>
      <c r="D27" s="104"/>
    </row>
    <row r="28" ht="12" thickBot="1">
      <c r="B28" s="135"/>
    </row>
    <row r="29" spans="2:3" ht="12" thickBot="1">
      <c r="B29" s="190" t="s">
        <v>127</v>
      </c>
      <c r="C29" s="191"/>
    </row>
    <row r="30" spans="2:3" ht="12" thickBot="1">
      <c r="B30" s="116" t="s">
        <v>65</v>
      </c>
      <c r="C30" s="113" t="s">
        <v>109</v>
      </c>
    </row>
    <row r="31" spans="2:3" ht="36.75" thickBot="1" thickTop="1">
      <c r="B31" s="131" t="s">
        <v>128</v>
      </c>
      <c r="C31" s="111">
        <v>25.73</v>
      </c>
    </row>
    <row r="32" spans="2:3" ht="24" thickBot="1">
      <c r="B32" s="119" t="s">
        <v>129</v>
      </c>
      <c r="C32" s="111">
        <v>154.38</v>
      </c>
    </row>
    <row r="33" ht="11.25">
      <c r="B33" s="136"/>
    </row>
    <row r="34" ht="12">
      <c r="B34" s="137"/>
    </row>
    <row r="35" ht="12">
      <c r="B35" s="137"/>
    </row>
    <row r="51" ht="12">
      <c r="B51" s="135"/>
    </row>
    <row r="52" ht="12">
      <c r="B52" s="138"/>
    </row>
  </sheetData>
  <sheetProtection password="CDC4" sheet="1" objects="1" scenarios="1" formatCells="0" formatColumns="0" formatRows="0"/>
  <mergeCells count="6">
    <mergeCell ref="B6:C6"/>
    <mergeCell ref="B29:C29"/>
    <mergeCell ref="B13:C13"/>
    <mergeCell ref="B8:C8"/>
    <mergeCell ref="B19:C19"/>
    <mergeCell ref="B24:C2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9"/>
  <sheetViews>
    <sheetView zoomScale="130" zoomScaleNormal="130" zoomScalePageLayoutView="0" workbookViewId="0" topLeftCell="A1">
      <selection activeCell="B5" sqref="B5:D5"/>
    </sheetView>
  </sheetViews>
  <sheetFormatPr defaultColWidth="11.421875" defaultRowHeight="12.75"/>
  <cols>
    <col min="2" max="2" width="35.28125" style="0" customWidth="1"/>
    <col min="3" max="3" width="21.28125" style="0" customWidth="1"/>
  </cols>
  <sheetData>
    <row r="1" ht="12.75">
      <c r="C1" s="75" t="s">
        <v>44</v>
      </c>
    </row>
    <row r="5" spans="2:4" ht="15">
      <c r="B5" s="224" t="s">
        <v>130</v>
      </c>
      <c r="C5" s="224"/>
      <c r="D5" s="224"/>
    </row>
    <row r="6" spans="2:4" ht="13.5" thickBot="1">
      <c r="B6" s="98"/>
      <c r="C6" s="13"/>
      <c r="D6" s="13"/>
    </row>
    <row r="7" spans="2:4" s="102" customFormat="1" ht="29.25" customHeight="1" thickBot="1">
      <c r="B7" s="190" t="s">
        <v>131</v>
      </c>
      <c r="C7" s="192"/>
      <c r="D7" s="191"/>
    </row>
    <row r="8" spans="2:4" s="102" customFormat="1" ht="12" thickBot="1">
      <c r="B8" s="117" t="s">
        <v>65</v>
      </c>
      <c r="C8" s="206" t="s">
        <v>132</v>
      </c>
      <c r="D8" s="207"/>
    </row>
    <row r="9" spans="2:4" s="102" customFormat="1" ht="12" thickBot="1">
      <c r="B9" s="221" t="s">
        <v>133</v>
      </c>
      <c r="C9" s="222"/>
      <c r="D9" s="223"/>
    </row>
    <row r="10" spans="2:4" s="102" customFormat="1" ht="12" thickBot="1">
      <c r="B10" s="131" t="s">
        <v>134</v>
      </c>
      <c r="C10" s="225">
        <v>64.73</v>
      </c>
      <c r="D10" s="226"/>
    </row>
    <row r="11" spans="2:4" s="102" customFormat="1" ht="12" thickBot="1">
      <c r="B11" s="131" t="s">
        <v>135</v>
      </c>
      <c r="C11" s="225">
        <v>40.68</v>
      </c>
      <c r="D11" s="226"/>
    </row>
    <row r="12" spans="2:4" s="102" customFormat="1" ht="12" thickBot="1">
      <c r="B12" s="131" t="s">
        <v>136</v>
      </c>
      <c r="C12" s="225">
        <v>105.39</v>
      </c>
      <c r="D12" s="226"/>
    </row>
    <row r="13" spans="2:4" s="102" customFormat="1" ht="12" thickBot="1">
      <c r="B13" s="221" t="s">
        <v>137</v>
      </c>
      <c r="C13" s="222"/>
      <c r="D13" s="223"/>
    </row>
    <row r="14" spans="2:4" s="102" customFormat="1" ht="12" thickBot="1">
      <c r="B14" s="131" t="s">
        <v>138</v>
      </c>
      <c r="C14" s="206" t="s">
        <v>145</v>
      </c>
      <c r="D14" s="207"/>
    </row>
    <row r="15" spans="2:4" s="102" customFormat="1" ht="12" thickBot="1">
      <c r="B15" s="131" t="s">
        <v>139</v>
      </c>
      <c r="C15" s="206" t="s">
        <v>146</v>
      </c>
      <c r="D15" s="207"/>
    </row>
    <row r="16" spans="2:4" s="102" customFormat="1" ht="12" thickBot="1">
      <c r="B16" s="221" t="s">
        <v>140</v>
      </c>
      <c r="C16" s="222"/>
      <c r="D16" s="223"/>
    </row>
    <row r="17" spans="2:4" s="102" customFormat="1" ht="12" thickBot="1">
      <c r="B17" s="131" t="s">
        <v>141</v>
      </c>
      <c r="C17" s="132" t="s">
        <v>110</v>
      </c>
      <c r="D17" s="132" t="s">
        <v>142</v>
      </c>
    </row>
    <row r="18" spans="2:4" s="102" customFormat="1" ht="12" thickBot="1">
      <c r="B18" s="131" t="s">
        <v>143</v>
      </c>
      <c r="C18" s="133">
        <v>70.09</v>
      </c>
      <c r="D18" s="133">
        <v>45.58</v>
      </c>
    </row>
    <row r="19" spans="2:4" s="102" customFormat="1" ht="12" thickBot="1">
      <c r="B19" s="131" t="s">
        <v>144</v>
      </c>
      <c r="C19" s="133">
        <v>63.09</v>
      </c>
      <c r="D19" s="133">
        <v>42.34</v>
      </c>
    </row>
    <row r="20" s="102" customFormat="1" ht="11.25"/>
  </sheetData>
  <sheetProtection password="CDC4" sheet="1" objects="1" scenarios="1" formatCells="0" formatColumns="0"/>
  <mergeCells count="11">
    <mergeCell ref="B7:D7"/>
    <mergeCell ref="C8:D8"/>
    <mergeCell ref="B9:D9"/>
    <mergeCell ref="B16:D16"/>
    <mergeCell ref="B5:D5"/>
    <mergeCell ref="C10:D10"/>
    <mergeCell ref="C11:D11"/>
    <mergeCell ref="C12:D12"/>
    <mergeCell ref="B13:D13"/>
    <mergeCell ref="C14:D14"/>
    <mergeCell ref="C15:D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FETE-UGT CIUDAD 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PUBLICA</dc:creator>
  <cp:keywords/>
  <dc:description/>
  <cp:lastModifiedBy>GFD</cp:lastModifiedBy>
  <cp:lastPrinted>2020-07-10T11:23:29Z</cp:lastPrinted>
  <dcterms:created xsi:type="dcterms:W3CDTF">2005-01-05T09:54:55Z</dcterms:created>
  <dcterms:modified xsi:type="dcterms:W3CDTF">2021-01-08T12:49:32Z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